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mc:AlternateContent xmlns:mc="http://schemas.openxmlformats.org/markup-compatibility/2006">
    <mc:Choice Requires="x15">
      <x15ac:absPath xmlns:x15ac="http://schemas.microsoft.com/office/spreadsheetml/2010/11/ac" url="/Users/nicoleteklenburg/Downloads/"/>
    </mc:Choice>
  </mc:AlternateContent>
  <xr:revisionPtr revIDLastSave="0" documentId="8_{21A76E00-899B-6847-8BB5-909D40C2135E}" xr6:coauthVersionLast="47" xr6:coauthVersionMax="47" xr10:uidLastSave="{00000000-0000-0000-0000-000000000000}"/>
  <bookViews>
    <workbookView xWindow="8560" yWindow="780" windowWidth="25640" windowHeight="19380" xr2:uid="{03EC68E1-452E-2A46-87F0-B7BACA270764}"/>
  </bookViews>
  <sheets>
    <sheet name="Introduction - Please read" sheetId="1" r:id="rId1"/>
    <sheet name="Assumptions and Important Info" sheetId="5" r:id="rId2"/>
    <sheet name="About Your Practice" sheetId="7" r:id="rId3"/>
    <sheet name="Results" sheetId="3" r:id="rId4"/>
    <sheet name="Incentives and Items by MMM" sheetId="8" r:id="rId5"/>
    <sheet name="GP Non- Referred attendances" sheetId="10"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7" i="1" l="1"/>
  <c r="L16" i="1"/>
  <c r="M16" i="1" s="1"/>
  <c r="L15" i="1"/>
  <c r="M15" i="1" s="1"/>
  <c r="L14" i="1"/>
  <c r="M14" i="1" s="1"/>
  <c r="F66" i="7"/>
  <c r="D20" i="3" s="1"/>
  <c r="C51" i="7"/>
  <c r="E51" i="7"/>
  <c r="E37" i="7"/>
  <c r="C37" i="7"/>
  <c r="D20" i="7"/>
  <c r="E23" i="7"/>
  <c r="C23" i="7"/>
  <c r="D19" i="3"/>
  <c r="C66" i="7"/>
  <c r="D48" i="7"/>
  <c r="F48" i="7"/>
  <c r="D49" i="7"/>
  <c r="F49" i="7"/>
  <c r="D44" i="7"/>
  <c r="F44" i="7"/>
  <c r="D45" i="7"/>
  <c r="F45" i="7"/>
  <c r="D31" i="7"/>
  <c r="D6" i="3"/>
  <c r="F31" i="7"/>
  <c r="F34" i="7"/>
  <c r="D13" i="3" s="1"/>
  <c r="F35" i="7"/>
  <c r="D12" i="3" s="1"/>
  <c r="F30" i="7"/>
  <c r="D21" i="3"/>
  <c r="D34" i="7"/>
  <c r="D35" i="7"/>
  <c r="D30" i="7"/>
  <c r="F21" i="7"/>
  <c r="F22" i="7"/>
  <c r="F20" i="7"/>
  <c r="D21" i="7"/>
  <c r="D22" i="7"/>
  <c r="D23" i="3" l="1"/>
  <c r="D22" i="3"/>
  <c r="C68" i="7"/>
  <c r="F68" i="7"/>
  <c r="D51" i="7"/>
  <c r="F51" i="7"/>
  <c r="D23" i="7"/>
  <c r="F23" i="7"/>
  <c r="D37" i="7"/>
  <c r="F37" i="7"/>
  <c r="D14" i="3"/>
  <c r="D24" i="3"/>
  <c r="C70" i="7" l="1"/>
  <c r="D7" i="3"/>
  <c r="D17" i="3"/>
  <c r="D26" i="3" s="1"/>
  <c r="D8" i="3"/>
</calcChain>
</file>

<file path=xl/sharedStrings.xml><?xml version="1.0" encoding="utf-8"?>
<sst xmlns="http://schemas.openxmlformats.org/spreadsheetml/2006/main" count="530" uniqueCount="132">
  <si>
    <t>The Australian Government has proposed changes to bulk billing incentives, which are set to roll out on 1st of November 2025. This tool provides an approximation only of how these proposed changes may impact your Practice. The true impact of the changes on practice workflows, patient care, revenue, and costs will depend on many factors beyond the scope of this analysis.</t>
  </si>
  <si>
    <t>Scenarios</t>
  </si>
  <si>
    <t xml:space="preserve">The tool considers two scenarios. It uses an estimation of the current service and billing mix at the practice to recalculate what would have happened in each of these scenarios. </t>
  </si>
  <si>
    <r>
      <rPr>
        <b/>
        <sz val="14"/>
        <color rgb="FF000000"/>
        <rFont val="Poppins Regular"/>
      </rPr>
      <t>1. Increased Incentive Availability:</t>
    </r>
    <r>
      <rPr>
        <sz val="14"/>
        <color rgb="FF000000"/>
        <rFont val="Poppins Regular"/>
      </rPr>
      <t xml:space="preserve"> What would happen if the practice took advantage of the increased bulk billing incentive availability for services which are already bulk billed?</t>
    </r>
  </si>
  <si>
    <r>
      <rPr>
        <b/>
        <sz val="14"/>
        <color rgb="FF000000"/>
        <rFont val="Poppins Regular"/>
      </rPr>
      <t>2. Universal Bulk Billing:</t>
    </r>
    <r>
      <rPr>
        <sz val="14"/>
        <color rgb="FF000000"/>
        <rFont val="Poppins Regular"/>
      </rPr>
      <t xml:space="preserve"> What would happen if the practice already is, or adopts universal bulk billing and claims the 12.5% practice incentive payment?</t>
    </r>
  </si>
  <si>
    <t>Impact on services</t>
  </si>
  <si>
    <t>The changes announced for Nov 1 2025 will affect services differently depending on what care was provided and how the service was billed. Below we provide examples to demonstrate the impact on some representative services. How a service is affected depends on many variables, including whether it was a GP Non-referred service, whether the service was bulk billed, whether the patient was eligible for a bulk billing This tool For a more thorough accounting of services and impact, please consider using Cubiko. instead uses an estimation of the service mix at the practice to perform an approximate calculation.ncentive, and how much private gap was charged. A full analysis of the potential impact of the changes based on historical data would repeat this calculation for all services performed at the practice.</t>
  </si>
  <si>
    <t>Service information</t>
  </si>
  <si>
    <t>Change if universally bulk billing</t>
  </si>
  <si>
    <t>Category</t>
  </si>
  <si>
    <t>Provider</t>
  </si>
  <si>
    <t>Service date</t>
  </si>
  <si>
    <t>Item</t>
  </si>
  <si>
    <t>Fee</t>
  </si>
  <si>
    <t>Gap</t>
  </si>
  <si>
    <t>Bulk billed?</t>
  </si>
  <si>
    <t>Had bulk billing incentive?</t>
  </si>
  <si>
    <t>Additional bulk billing incentives</t>
  </si>
  <si>
    <t>Reduced gap</t>
  </si>
  <si>
    <t>12.5% Practice incentive payment</t>
  </si>
  <si>
    <t>Net</t>
  </si>
  <si>
    <t>Bulk billings with an incentive</t>
  </si>
  <si>
    <t>Dr Fixmeup</t>
  </si>
  <si>
    <t>Yes</t>
  </si>
  <si>
    <t>Bulk billings without an incentive</t>
  </si>
  <si>
    <t>No</t>
  </si>
  <si>
    <t>Mixed billings</t>
  </si>
  <si>
    <t>Other billings</t>
  </si>
  <si>
    <t>Small procedure</t>
  </si>
  <si>
    <t>Using the tool</t>
  </si>
  <si>
    <t>Read the "Assumptions and Important Info" tab to understand what going into the calculation provided.</t>
  </si>
  <si>
    <t>Estimate the service mix for your practice in the "About Your Practice" tab. Number which require input are highlighted.</t>
  </si>
  <si>
    <t>The output of the calculation will be shown in the "Results" tab.</t>
  </si>
  <si>
    <t>Resources and reference material</t>
  </si>
  <si>
    <t>Upcoming changes to bulk billing incentives in General Practice</t>
  </si>
  <si>
    <t>Strengthening Medicare with more bulk billing</t>
  </si>
  <si>
    <t>More bulk billing - case studies</t>
  </si>
  <si>
    <t>DISCLAIMER: APPROXIMATION ONLY - NOT A DEFINITIVE CALCULATION</t>
  </si>
  <si>
    <t>The information generated by this tool is not definitive and should be used for indicative purposes only. The numbers entered into this tool are your own approximations of your service mix, patient cohort, billings, and appointments.The calculations included are a rough approximation. Cubiko cannot verify, validate, or provide guidance on how to obtain this data. There are many factors that can influence the actual financial impact on your Practice, including billing behaviours, patient demographics, and operational decisions. Unlike this tool, the Cubiko dashboard sources data directly from your PMS, analysing your historical pattern of services while accounting for variables that this tool does not consider.</t>
  </si>
  <si>
    <t>Assumptions and other important information</t>
  </si>
  <si>
    <t>We've made several assumptions about how the bulk billing changes will be implemented to provide useful calculations. Please review these assumptions to ensure they match your practice and business circumstances.</t>
  </si>
  <si>
    <t>Pattern of services and services provided</t>
  </si>
  <si>
    <r>
      <t xml:space="preserve">The calculations are based on your current pattern of services. While you can estimate how changing your service mix might affect outcomes, this is </t>
    </r>
    <r>
      <rPr>
        <b/>
        <sz val="14"/>
        <color theme="1"/>
        <rFont val="Poppins Regular"/>
      </rPr>
      <t>not</t>
    </r>
    <r>
      <rPr>
        <sz val="14"/>
        <color theme="1"/>
        <rFont val="Poppins Regular"/>
      </rPr>
      <t xml:space="preserve"> the intended purpose of this tool.</t>
    </r>
  </si>
  <si>
    <t>All general practice non-referred attendances (GP NRA) will be eligible for an incentive. Universal bulk billing applies to these attendances only—not to procedures, specialised services, or custom items billed by the practice.</t>
  </si>
  <si>
    <t>Bulk billing incentives</t>
  </si>
  <si>
    <t>From November 1, 2025, the bulk billing incentive will be available to all patients, not just those under 16 or with concession cards.</t>
  </si>
  <si>
    <t>The range of services eligible for bulk billing incentives will remain unchanged.</t>
  </si>
  <si>
    <t xml:space="preserve">All incentive item fees are calculated at 85% of the MBS schedule fee. You can find the incentive items used for this calculation on the tab named 'Incentives and Items by MMM'. </t>
  </si>
  <si>
    <t>Only standard consultations qualify for triple incentives. See all incentive items, both single and triple items as provided by the MBS.</t>
  </si>
  <si>
    <t>Patient eligibility</t>
  </si>
  <si>
    <t>This tool does not account for Medicare eligibility or MyMedicare enrollment status in your patient cohort, both of which are important when calculating the impact to your practice.</t>
  </si>
  <si>
    <t>Practice incentive payment</t>
  </si>
  <si>
    <t>The 12.5% practice incentive payment applies to the Medicare schedule rebate amount. The additional loading payment does not apply to bulk billing incentives.</t>
  </si>
  <si>
    <t>To qualify for the 12.5% practice incentive payment, practices need only universally bulk bill GP non-referred attendances.</t>
  </si>
  <si>
    <t>According to source documentation, the PIP will be split between Practice and Practitioner. The specific distribution method has not yet been determined.</t>
  </si>
  <si>
    <t>The information generated by this tool is not definitive and should be used for indicative purposes only. The numbers entered into this tool are your own approximations of your service mix, patient cohort, billings, and appointments.The calculations included are a rough approximation. Cubiko cannot verify, validate, or provide guidance on how to obtain this data. There are many factors that can influence the actual financial impact on your Practice, including billing behaviours, patient demographics, and operational decisions. Unlike this tool, the Cubiko dashboard sources data directly from your PMS, analysing your historical pattern of services while accounting for variables that this tool does not consider. 
This tool is designed to give you a high-level estimate only. For a more precise analysis, we recommend using Cubiko’s dashboard or consulting with your accountant, financial advisor, or practice management consultant.</t>
  </si>
  <si>
    <t>About your practice</t>
  </si>
  <si>
    <t>The following spreadsheet demonstrates how the proposed changes may broadly affect your practice and is not a substitute for your own detailed accounting. Estimate the following information about your practice for a time period you're interested in to see how the changes might impact you. For more accurate information, consider purchasing Cubiko. Add your inputs to the blue fields.</t>
  </si>
  <si>
    <t>Question 1: What MMM does the practice operate in?</t>
  </si>
  <si>
    <t>The value of bulk billing incentives varies, based on Modified Monash region. Enter your practice region below to assist with calculations.</t>
  </si>
  <si>
    <t>Modified Monash Region:</t>
  </si>
  <si>
    <t>Question 2: What does the practice typically bill? (over the timeframe you're interested in)?</t>
  </si>
  <si>
    <t>The practice billings and the number of appointments provided are both important under the proposed changes to Medicare. Practice billings are important to determine the 12.5% PIP incentive payment which is calculated on all GP Non-referred bulk billings if your practice switches to 'universal bulk billing'. Appointments are important to determine the incentives that can now be billed under the expanded eligibility available on any patient bulk billed. Estimate the number of patient appointments and total amount billed below.</t>
  </si>
  <si>
    <t>Billings</t>
  </si>
  <si>
    <t>Appointments</t>
  </si>
  <si>
    <t>All services provided at the practice:</t>
  </si>
  <si>
    <t>Question 3: How does the practice typically bill patients?</t>
  </si>
  <si>
    <t xml:space="preserve">Estimate how practice billings are split between these categories of service. Each of these categories will be affected differently by the changes. Information on which items are GP Non-referred attendances can be found on the GP Non-Referred attendances tab. Bulk billed GP non-referred attendances are billings that are eligible for the 12.5% PIP payment if the practice switches to 'universal bulk billing' and are eligible expanded incentives without a change to practice billing behaviour. Mix billed GP Non-referred attendances are billings billed to the patient. Other services are billings that are not GP Non-referred attendances. Their value remains the same under the proposed changes. </t>
  </si>
  <si>
    <t>Billings (%)</t>
  </si>
  <si>
    <t>Appointments (%)</t>
  </si>
  <si>
    <t>Bulk billed GP Non-referred attendances:</t>
  </si>
  <si>
    <t>Mix billed GP Non-referred attendances:</t>
  </si>
  <si>
    <t>Other services (custom, non-GP NRA):</t>
  </si>
  <si>
    <t>Total:</t>
  </si>
  <si>
    <t>Question 4: Who is typically bulk billed and what services are they provided?</t>
  </si>
  <si>
    <t xml:space="preserve">This section is about your current bulk billing profile, the totals for this section are derived from the bulk billed GP Non-referred attendances billings value and appointments value from Question 3. Patients under 16 or with a concession card will not attract further bulk billing incentive items and in this tool are assumed to have already been billed the appropriate incentive items if bulk billed. Other patients under the proposed changes will attract an incentive item, if they are currently bulk billed then without change to your current bulk billing profile, there should be an increase to your billings. Standard consults attract a triple incentive. All other GP Non-referred attendances attract a single incentive. Estimate what proportion of your patients are eligible for bulk billing incentives and whether they attend for a service which attracts a 'single' or 'triple' bulk billing incentive. </t>
  </si>
  <si>
    <t>For patients under 16 or with a concession card</t>
  </si>
  <si>
    <t>Standard consults:</t>
  </si>
  <si>
    <t>CDM, Health assessments, Mental health, etc:</t>
  </si>
  <si>
    <t>For other patients</t>
  </si>
  <si>
    <t>Question 5: Who is typically charged a gap and what services are they provided?</t>
  </si>
  <si>
    <t>Estimate who is charged a gap and what sort of services they attend. Only GP Non-referred attendances are relevant here. This section is about your current mixed billing profile, the totals for this section are derived from the mix billed GP Non-referred attendances billings value and appointments value from Question 3.</t>
  </si>
  <si>
    <t>Question 6: What gap does the practice charge?</t>
  </si>
  <si>
    <t>Estimate the proportion of total fee that comes from a gap. The average gap is the percentage difference of what you would lose from mixed billings if switching to 'universal bulk billings'. It is the current fee charged minus the rebate amount over the fee currently charged ((current fee - rebate)/ current fee).</t>
  </si>
  <si>
    <t>Average gap for standard consult:</t>
  </si>
  <si>
    <t>Average gap for other services:</t>
  </si>
  <si>
    <t>Estimating average gap</t>
  </si>
  <si>
    <t>For the purposes of this calculation, finding an accurate average gap can be a challenge. The calculation below may assist you to estimate your gap. In this example 15 minute consults have a 46% gap and longer 20+ minute consults have a 31% gap. However 15 minute consults account for more services overall and contribute a greater proportion in this case 60% where as 20 minute consults contribute 40% to the average gap. To find our average gap across these two services we need a weighted average, this is done by taking 46% gap multiplied by 0.6 added to a 31% gap multiplied by 0.4 to give our answer below. You may use the example above as a tool to estimate your own gap, however in reality your average gap may be more or less depending on the differing services provided, the amount charged by patient and any other number of factors specific to your practice.</t>
  </si>
  <si>
    <t>Item number:</t>
  </si>
  <si>
    <t>Fee for 15 minute consult:</t>
  </si>
  <si>
    <t>Fee for 20 minute consult:</t>
  </si>
  <si>
    <t>Rebate for 15 minute consult:</t>
  </si>
  <si>
    <t>Rebate for 20 minute consult:</t>
  </si>
  <si>
    <t>Gap for 15 minute consult:</t>
  </si>
  <si>
    <t>Gap for 20 minute consult:</t>
  </si>
  <si>
    <t>Percentage of total appointments:</t>
  </si>
  <si>
    <t>Average 15 minute consult gap %:</t>
  </si>
  <si>
    <t>Average 20 minute consult gap %:</t>
  </si>
  <si>
    <t>Average gap %</t>
  </si>
  <si>
    <t xml:space="preserve">DISCLAIMER: APPROXIMATION ONLY - NOT A DEFINITIVE CALCULATION	</t>
  </si>
  <si>
    <t xml:space="preserve">The information generated by this tool is not definitive and should be used for indicative purposes only. The numbers entered into this tool are your own approximations of your service mix, patient cohort, billings, and appointments.The calculations included are a rough approximation. Cubiko cannot verify, validate, or provide guidance on how to obtain this data. There are many factors that can influence the actual financial impact on your Practice, including billing behaviours, patient demographics, and operational decisions. Unlike this tool, the Cubiko dashboard sources data directly from your PMS, analysing your historical pattern of services while accounting for variables that this tool does not consider. </t>
  </si>
  <si>
    <t>Results</t>
  </si>
  <si>
    <t>These calculations demonstrate the impact of the proposed changes based on the estimated data</t>
  </si>
  <si>
    <t>Overview</t>
  </si>
  <si>
    <t>Current billings:</t>
  </si>
  <si>
    <t>Billings with expanded incentive availability:</t>
  </si>
  <si>
    <t>Billings if universally bulk billing:</t>
  </si>
  <si>
    <t>What is the impact of the expanded incentive eligibliity?</t>
  </si>
  <si>
    <t>Additional 'single' incentives:</t>
  </si>
  <si>
    <t>Additional 'triple' incentives:</t>
  </si>
  <si>
    <t>Additional bulk billing incentive revenue:</t>
  </si>
  <si>
    <t>What is the impact if the practice universally bulk bills?</t>
  </si>
  <si>
    <t>Additional bulk billing incentive revenue from existing bulk billings:</t>
  </si>
  <si>
    <t>Reduced private gap:</t>
  </si>
  <si>
    <t>12.5% practice incentive payment:</t>
  </si>
  <si>
    <t>Net change to mixed billings:</t>
  </si>
  <si>
    <t>Variance:</t>
  </si>
  <si>
    <t>Incentives and Items by MMM</t>
  </si>
  <si>
    <t>Reference only, users of this tool are not required to edit the information presented here.</t>
  </si>
  <si>
    <t>Modified Monash Region</t>
  </si>
  <si>
    <t>Incentive Fee</t>
  </si>
  <si>
    <t>Triple' Incentive Fee</t>
  </si>
  <si>
    <t>Single' Incentive Item</t>
  </si>
  <si>
    <t>Triple' Incentive Item</t>
  </si>
  <si>
    <t>GP Non-referred attendances</t>
  </si>
  <si>
    <t>MBS item</t>
  </si>
  <si>
    <t>Eligible for triple incentive</t>
  </si>
  <si>
    <t>Notes</t>
  </si>
  <si>
    <t/>
  </si>
  <si>
    <t>*Only for mymedicare enrolled patients</t>
  </si>
  <si>
    <t>Yes*</t>
  </si>
  <si>
    <t xml:space="preserve">
Proposed 2025 Bulk Billing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</si>
</sst>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9">
    <font>
      <sz val="12"/>
      <color theme="1"/>
      <name val="Aptos Narrow"/>
      <family val="2"/>
      <scheme val="minor"/>
    </font>
    <font>
      <u/>
      <sz val="12"/>
      <color theme="10"/>
      <name val="Aptos Narrow"/>
      <family val="2"/>
      <scheme val="minor"/>
    </font>
    <font>
      <sz val="36"/>
      <color theme="1"/>
      <name val="Poppins Regular"/>
    </font>
    <font>
      <sz val="12"/>
      <color theme="1"/>
      <name val="Poppins Regular"/>
    </font>
    <font>
      <sz val="14"/>
      <color theme="1"/>
      <name val="Poppins Regular"/>
    </font>
    <font>
      <b/>
      <sz val="14"/>
      <color theme="1"/>
      <name val="Poppins Regular"/>
    </font>
    <font>
      <sz val="24"/>
      <color theme="1"/>
      <name val="Poppins Regular"/>
    </font>
    <font>
      <i/>
      <sz val="14"/>
      <color theme="1"/>
      <name val="Poppins Regular"/>
    </font>
    <font>
      <b/>
      <i/>
      <sz val="14"/>
      <color theme="1"/>
      <name val="Poppins Regular"/>
    </font>
    <font>
      <u/>
      <sz val="14"/>
      <color theme="10"/>
      <name val="Poppins Regular"/>
    </font>
    <font>
      <u/>
      <sz val="16"/>
      <color theme="10"/>
      <name val="Aptos Narrow"/>
      <family val="2"/>
      <scheme val="minor"/>
    </font>
    <font>
      <sz val="16"/>
      <color theme="1"/>
      <name val="Poppins Regular"/>
    </font>
    <font>
      <sz val="10"/>
      <color theme="1"/>
      <name val="Poppins Regular"/>
    </font>
    <font>
      <b/>
      <sz val="16"/>
      <color theme="1"/>
      <name val="Poppins Regular"/>
    </font>
    <font>
      <b/>
      <i/>
      <sz val="16"/>
      <color theme="1"/>
      <name val="Poppins Regular"/>
    </font>
    <font>
      <b/>
      <i/>
      <sz val="10"/>
      <color theme="1"/>
      <name val="Poppins Regular"/>
    </font>
    <font>
      <b/>
      <sz val="10"/>
      <color theme="1"/>
      <name val="Poppins Regular"/>
    </font>
    <font>
      <sz val="14"/>
      <color rgb="FF000000"/>
      <name val="Poppins Regular"/>
    </font>
    <font>
      <b/>
      <sz val="14"/>
      <color rgb="FF000000"/>
      <name val="Poppins Regular"/>
    </font>
    <font>
      <b/>
      <sz val="18"/>
      <color theme="1"/>
      <name val="Poppins Regular"/>
    </font>
    <font>
      <b/>
      <sz val="12"/>
      <color theme="1"/>
      <name val="Poppins Regular"/>
    </font>
    <font>
      <sz val="10"/>
      <color rgb="FFFF0000"/>
      <name val="Poppins Regular"/>
    </font>
    <font>
      <sz val="10"/>
      <color rgb="FF00B050"/>
      <name val="Poppins Regular"/>
    </font>
    <font>
      <sz val="12"/>
      <color rgb="FF000000"/>
      <name val="Poppins Regular"/>
    </font>
    <font>
      <i/>
      <sz val="12"/>
      <color theme="1"/>
      <name val="Poppins Regular"/>
    </font>
    <font>
      <sz val="36"/>
      <color theme="1"/>
      <name val="Poppins SemiBold"/>
    </font>
    <font>
      <b/>
      <sz val="10"/>
      <color theme="0"/>
      <name val="Poppins Regular"/>
    </font>
    <font>
      <sz val="18"/>
      <color theme="1"/>
      <name val="Poppins SemiBold"/>
    </font>
    <font>
      <sz val="16"/>
      <color theme="1"/>
      <name val="Poppins SemiBold"/>
    </font>
  </fonts>
  <fills count="6">
    <fill>
      <patternFill patternType="none"/>
    </fill>
    <fill>
      <patternFill patternType="gray125"/>
    </fill>
    <fill>
      <patternFill patternType="solid">
        <fgColor theme="3" tint="0.89999084444715716"/>
        <bgColor indexed="64"/>
      </patternFill>
    </fill>
    <fill>
      <patternFill patternType="solid">
        <fgColor theme="0"/>
        <bgColor indexed="64"/>
      </patternFill>
    </fill>
    <fill>
      <patternFill patternType="solid">
        <fgColor rgb="FFF2F2F2"/>
        <bgColor indexed="64"/>
      </patternFill>
    </fill>
    <fill>
      <patternFill patternType="solid">
        <fgColor rgb="FF5AB3C7"/>
        <bgColor indexed="64"/>
      </patternFill>
    </fill>
  </fills>
  <borders count="7">
    <border>
      <left/>
      <right/>
      <top/>
      <bottom/>
      <diagonal/>
    </border>
    <border>
      <left/>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right/>
      <top style="thin">
        <color indexed="64"/>
      </top>
      <bottom style="thin">
        <color indexed="64"/>
      </bottom>
      <diagonal/>
    </border>
    <border>
      <left style="medium">
        <color rgb="FF000000"/>
      </left>
      <right/>
      <top/>
      <bottom/>
      <diagonal/>
    </border>
    <border>
      <left style="medium">
        <color rgb="FF000000"/>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08">
    <xf numFmtId="0" fontId="0" fillId="0" borderId="0" xfId="0"/>
    <xf numFmtId="0" fontId="4" fillId="3" borderId="0" xfId="0" applyFont="1" applyFill="1"/>
    <xf numFmtId="0" fontId="3" fillId="3" borderId="0" xfId="0" applyFont="1" applyFill="1"/>
    <xf numFmtId="0" fontId="4" fillId="3" borderId="0" xfId="0" applyFont="1" applyFill="1" applyAlignment="1">
      <alignment wrapText="1"/>
    </xf>
    <xf numFmtId="0" fontId="19" fillId="3" borderId="0" xfId="0" applyFont="1" applyFill="1"/>
    <xf numFmtId="0" fontId="19" fillId="3" borderId="0" xfId="0" applyFont="1" applyFill="1" applyAlignment="1">
      <alignment horizontal="left"/>
    </xf>
    <xf numFmtId="0" fontId="16" fillId="3" borderId="1" xfId="0" applyFont="1" applyFill="1" applyBorder="1" applyAlignment="1">
      <alignment wrapText="1"/>
    </xf>
    <xf numFmtId="0" fontId="16" fillId="3" borderId="3" xfId="0" applyFont="1" applyFill="1" applyBorder="1" applyAlignment="1">
      <alignment wrapText="1"/>
    </xf>
    <xf numFmtId="0" fontId="12" fillId="3" borderId="0" xfId="0" applyFont="1" applyFill="1"/>
    <xf numFmtId="14" fontId="12" fillId="3" borderId="0" xfId="0" applyNumberFormat="1" applyFont="1" applyFill="1"/>
    <xf numFmtId="164" fontId="12" fillId="3" borderId="0" xfId="0" applyNumberFormat="1" applyFont="1" applyFill="1"/>
    <xf numFmtId="0" fontId="12" fillId="3" borderId="2" xfId="0" applyFont="1" applyFill="1" applyBorder="1"/>
    <xf numFmtId="164" fontId="22" fillId="3" borderId="0" xfId="0" applyNumberFormat="1" applyFont="1" applyFill="1"/>
    <xf numFmtId="164" fontId="21" fillId="3" borderId="0" xfId="0" applyNumberFormat="1" applyFont="1" applyFill="1"/>
    <xf numFmtId="0" fontId="12" fillId="3" borderId="0" xfId="0" applyFont="1" applyFill="1" applyAlignment="1">
      <alignment horizontal="right"/>
    </xf>
    <xf numFmtId="0" fontId="4" fillId="3" borderId="0" xfId="0" applyFont="1" applyFill="1" applyAlignment="1">
      <alignment horizontal="left"/>
    </xf>
    <xf numFmtId="0" fontId="10" fillId="3" borderId="0" xfId="1" applyFont="1" applyFill="1" applyBorder="1" applyAlignment="1"/>
    <xf numFmtId="0" fontId="9" fillId="3" borderId="0" xfId="1" applyFont="1" applyFill="1" applyAlignment="1">
      <alignment wrapText="1"/>
    </xf>
    <xf numFmtId="0" fontId="3" fillId="3" borderId="0" xfId="0" applyFont="1" applyFill="1" applyAlignment="1">
      <alignment horizontal="right"/>
    </xf>
    <xf numFmtId="0" fontId="6" fillId="3" borderId="0" xfId="0" applyFont="1" applyFill="1" applyAlignment="1">
      <alignment horizontal="left"/>
    </xf>
    <xf numFmtId="0" fontId="5" fillId="3" borderId="0" xfId="0" applyFont="1" applyFill="1" applyAlignment="1">
      <alignment horizontal="left"/>
    </xf>
    <xf numFmtId="0" fontId="4" fillId="3" borderId="0" xfId="0" applyFont="1" applyFill="1" applyAlignment="1">
      <alignment horizontal="right"/>
    </xf>
    <xf numFmtId="0" fontId="5" fillId="3" borderId="0" xfId="0" applyFont="1" applyFill="1"/>
    <xf numFmtId="0" fontId="5" fillId="3" borderId="0" xfId="0" quotePrefix="1" applyFont="1" applyFill="1"/>
    <xf numFmtId="164" fontId="4" fillId="3" borderId="0" xfId="0" applyNumberFormat="1" applyFont="1" applyFill="1"/>
    <xf numFmtId="0" fontId="12" fillId="3" borderId="0" xfId="0" applyFont="1" applyFill="1" applyAlignment="1">
      <alignment horizontal="left"/>
    </xf>
    <xf numFmtId="164" fontId="4" fillId="3" borderId="0" xfId="0" applyNumberFormat="1" applyFont="1" applyFill="1" applyAlignment="1">
      <alignment horizontal="left"/>
    </xf>
    <xf numFmtId="0" fontId="3" fillId="3" borderId="0" xfId="0" applyFont="1" applyFill="1" applyAlignment="1">
      <alignment horizontal="left"/>
    </xf>
    <xf numFmtId="1" fontId="4" fillId="3" borderId="0" xfId="0" applyNumberFormat="1" applyFont="1" applyFill="1" applyAlignment="1">
      <alignment horizontal="left"/>
    </xf>
    <xf numFmtId="0" fontId="4" fillId="3" borderId="0" xfId="0" applyFont="1" applyFill="1" applyAlignment="1">
      <alignment horizontal="right" wrapText="1"/>
    </xf>
    <xf numFmtId="164" fontId="3" fillId="2" borderId="0" xfId="0" applyNumberFormat="1" applyFont="1" applyFill="1" applyAlignment="1">
      <alignment wrapText="1"/>
    </xf>
    <xf numFmtId="9" fontId="3" fillId="2" borderId="0" xfId="0" applyNumberFormat="1" applyFont="1" applyFill="1" applyAlignment="1">
      <alignment wrapText="1"/>
    </xf>
    <xf numFmtId="9" fontId="3" fillId="2" borderId="0" xfId="0" applyNumberFormat="1" applyFont="1" applyFill="1"/>
    <xf numFmtId="164" fontId="3" fillId="2" borderId="0" xfId="0" applyNumberFormat="1" applyFont="1" applyFill="1"/>
    <xf numFmtId="1" fontId="3" fillId="2" borderId="0" xfId="0" applyNumberFormat="1" applyFont="1" applyFill="1"/>
    <xf numFmtId="0" fontId="3" fillId="2" borderId="0" xfId="0" applyFont="1" applyFill="1"/>
    <xf numFmtId="0" fontId="13" fillId="3" borderId="0" xfId="0" applyFont="1" applyFill="1"/>
    <xf numFmtId="0" fontId="20" fillId="3" borderId="0" xfId="0" applyFont="1" applyFill="1" applyAlignment="1">
      <alignment horizontal="right"/>
    </xf>
    <xf numFmtId="0" fontId="20" fillId="3" borderId="0" xfId="0" applyFont="1" applyFill="1"/>
    <xf numFmtId="164" fontId="3" fillId="3" borderId="0" xfId="0" applyNumberFormat="1" applyFont="1" applyFill="1"/>
    <xf numFmtId="1" fontId="3" fillId="3" borderId="0" xfId="0" applyNumberFormat="1" applyFont="1" applyFill="1"/>
    <xf numFmtId="0" fontId="23" fillId="3" borderId="0" xfId="0" applyFont="1" applyFill="1"/>
    <xf numFmtId="0" fontId="7" fillId="3" borderId="0" xfId="0" applyFont="1" applyFill="1"/>
    <xf numFmtId="0" fontId="8" fillId="3" borderId="0" xfId="0" applyFont="1" applyFill="1" applyAlignment="1">
      <alignment wrapText="1"/>
    </xf>
    <xf numFmtId="9" fontId="3" fillId="3" borderId="0" xfId="0" applyNumberFormat="1" applyFont="1" applyFill="1"/>
    <xf numFmtId="0" fontId="13" fillId="3" borderId="0" xfId="0" applyFont="1" applyFill="1" applyAlignment="1">
      <alignment wrapText="1"/>
    </xf>
    <xf numFmtId="0" fontId="24" fillId="3" borderId="0" xfId="0" applyFont="1" applyFill="1" applyAlignment="1">
      <alignment horizontal="right"/>
    </xf>
    <xf numFmtId="0" fontId="24" fillId="3" borderId="0" xfId="0" applyFont="1" applyFill="1"/>
    <xf numFmtId="0" fontId="20" fillId="3" borderId="0" xfId="0" applyFont="1" applyFill="1" applyAlignment="1">
      <alignment horizontal="right" wrapText="1"/>
    </xf>
    <xf numFmtId="1" fontId="4" fillId="3" borderId="0" xfId="0" applyNumberFormat="1" applyFont="1" applyFill="1"/>
    <xf numFmtId="0" fontId="24" fillId="3" borderId="0" xfId="0" applyFont="1" applyFill="1" applyAlignment="1">
      <alignment horizontal="right" wrapText="1"/>
    </xf>
    <xf numFmtId="0" fontId="14" fillId="3" borderId="0" xfId="0" applyFont="1" applyFill="1"/>
    <xf numFmtId="0" fontId="3" fillId="3" borderId="0" xfId="0" applyFont="1" applyFill="1" applyAlignment="1">
      <alignment horizontal="right" wrapText="1"/>
    </xf>
    <xf numFmtId="9" fontId="4" fillId="3" borderId="0" xfId="0" applyNumberFormat="1" applyFont="1" applyFill="1"/>
    <xf numFmtId="0" fontId="5" fillId="3" borderId="0" xfId="0" applyFont="1" applyFill="1" applyAlignment="1">
      <alignment horizontal="right" wrapText="1"/>
    </xf>
    <xf numFmtId="0" fontId="7" fillId="3" borderId="0" xfId="0" applyFont="1" applyFill="1" applyAlignment="1">
      <alignment horizontal="center" wrapText="1"/>
    </xf>
    <xf numFmtId="0" fontId="6" fillId="4" borderId="0" xfId="0" applyFont="1" applyFill="1"/>
    <xf numFmtId="0" fontId="2" fillId="4" borderId="0" xfId="0" applyFont="1" applyFill="1"/>
    <xf numFmtId="0" fontId="3" fillId="4" borderId="0" xfId="0" applyFont="1" applyFill="1"/>
    <xf numFmtId="0" fontId="4" fillId="4" borderId="0" xfId="0" applyFont="1" applyFill="1"/>
    <xf numFmtId="0" fontId="4" fillId="4" borderId="0" xfId="0" applyFont="1" applyFill="1" applyAlignment="1">
      <alignment horizontal="left" vertical="center"/>
    </xf>
    <xf numFmtId="0" fontId="12" fillId="4" borderId="0" xfId="0" applyFont="1" applyFill="1"/>
    <xf numFmtId="0" fontId="11" fillId="4" borderId="0" xfId="0" applyFont="1" applyFill="1"/>
    <xf numFmtId="0" fontId="9" fillId="3" borderId="0" xfId="1" applyFont="1" applyFill="1" applyBorder="1" applyAlignment="1"/>
    <xf numFmtId="0" fontId="25" fillId="3" borderId="0" xfId="0" applyFont="1" applyFill="1" applyAlignment="1">
      <alignment horizontal="center" wrapText="1"/>
    </xf>
    <xf numFmtId="0" fontId="26" fillId="5" borderId="4" xfId="0" applyFont="1" applyFill="1" applyBorder="1" applyAlignment="1">
      <alignment horizontal="center" vertical="center"/>
    </xf>
    <xf numFmtId="0" fontId="4" fillId="4" borderId="0" xfId="0" applyFont="1" applyFill="1" applyAlignment="1">
      <alignment wrapText="1"/>
    </xf>
    <xf numFmtId="0" fontId="16" fillId="4" borderId="0" xfId="0" applyFont="1" applyFill="1" applyAlignment="1">
      <alignment vertical="center"/>
    </xf>
    <xf numFmtId="0" fontId="5" fillId="4" borderId="0" xfId="0" applyFont="1" applyFill="1" applyAlignment="1">
      <alignment vertical="center"/>
    </xf>
    <xf numFmtId="0" fontId="4" fillId="4" borderId="0" xfId="0" applyFont="1" applyFill="1" applyAlignment="1">
      <alignment vertical="center" wrapText="1"/>
    </xf>
    <xf numFmtId="0" fontId="12" fillId="3" borderId="0" xfId="0" applyFont="1" applyFill="1" applyAlignment="1">
      <alignment horizontal="center" vertical="center" wrapText="1"/>
    </xf>
    <xf numFmtId="0" fontId="27" fillId="3" borderId="0" xfId="0" applyFont="1" applyFill="1" applyAlignment="1">
      <alignment wrapText="1"/>
    </xf>
    <xf numFmtId="0" fontId="5" fillId="4" borderId="0" xfId="0" applyFont="1" applyFill="1"/>
    <xf numFmtId="0" fontId="15" fillId="4" borderId="0" xfId="0" applyFont="1" applyFill="1" applyAlignment="1">
      <alignment wrapText="1"/>
    </xf>
    <xf numFmtId="0" fontId="12" fillId="4" borderId="0" xfId="0" applyFont="1" applyFill="1" applyAlignment="1">
      <alignment horizontal="right" wrapText="1"/>
    </xf>
    <xf numFmtId="0" fontId="16" fillId="4" borderId="0" xfId="0" applyFont="1" applyFill="1" applyAlignment="1">
      <alignment horizontal="right" wrapText="1"/>
    </xf>
    <xf numFmtId="164" fontId="4" fillId="4" borderId="0" xfId="0" applyNumberFormat="1" applyFont="1" applyFill="1"/>
    <xf numFmtId="0" fontId="13" fillId="4" borderId="0" xfId="0" applyFont="1" applyFill="1"/>
    <xf numFmtId="0" fontId="0" fillId="4" borderId="0" xfId="0" applyFill="1"/>
    <xf numFmtId="0" fontId="3" fillId="4" borderId="0" xfId="0" applyFont="1" applyFill="1" applyAlignment="1">
      <alignment horizontal="right"/>
    </xf>
    <xf numFmtId="0" fontId="24" fillId="4" borderId="0" xfId="0" applyFont="1" applyFill="1" applyAlignment="1">
      <alignment horizontal="right" wrapText="1"/>
    </xf>
    <xf numFmtId="0" fontId="13" fillId="4" borderId="0" xfId="0" applyFont="1" applyFill="1" applyAlignment="1">
      <alignment wrapText="1"/>
    </xf>
    <xf numFmtId="0" fontId="7" fillId="4" borderId="0" xfId="0" applyFont="1" applyFill="1"/>
    <xf numFmtId="0" fontId="24" fillId="4" borderId="0" xfId="0" applyFont="1" applyFill="1"/>
    <xf numFmtId="0" fontId="7" fillId="4" borderId="0" xfId="0" applyFont="1" applyFill="1" applyAlignment="1">
      <alignment wrapText="1"/>
    </xf>
    <xf numFmtId="0" fontId="3" fillId="4" borderId="0" xfId="0" applyFont="1" applyFill="1" applyAlignment="1">
      <alignment horizontal="left"/>
    </xf>
    <xf numFmtId="0" fontId="27" fillId="3" borderId="0" xfId="0" applyFont="1" applyFill="1"/>
    <xf numFmtId="0" fontId="12" fillId="3" borderId="0" xfId="0" applyFont="1" applyFill="1" applyAlignment="1">
      <alignment horizontal="center" vertical="center" wrapText="1" indent="1"/>
    </xf>
    <xf numFmtId="0" fontId="19" fillId="3" borderId="0" xfId="0" applyFont="1" applyFill="1" applyAlignment="1">
      <alignment horizontal="left"/>
    </xf>
    <xf numFmtId="0" fontId="17" fillId="3" borderId="0" xfId="0" applyFont="1" applyFill="1" applyAlignment="1">
      <alignment horizontal="left" wrapText="1"/>
    </xf>
    <xf numFmtId="0" fontId="4" fillId="3" borderId="0" xfId="0" applyFont="1" applyFill="1" applyAlignment="1">
      <alignment horizontal="left"/>
    </xf>
    <xf numFmtId="0" fontId="4" fillId="3" borderId="0" xfId="0" applyFont="1" applyFill="1" applyAlignment="1">
      <alignment horizontal="left" vertical="center" wrapText="1"/>
    </xf>
    <xf numFmtId="0" fontId="16" fillId="3" borderId="0" xfId="0" applyFont="1" applyFill="1" applyAlignment="1">
      <alignment horizontal="center"/>
    </xf>
    <xf numFmtId="0" fontId="16" fillId="3" borderId="2" xfId="0" applyFont="1" applyFill="1" applyBorder="1" applyAlignment="1">
      <alignment horizontal="center"/>
    </xf>
    <xf numFmtId="0" fontId="26" fillId="5" borderId="4" xfId="0" applyFont="1" applyFill="1" applyBorder="1" applyAlignment="1">
      <alignment horizontal="center" vertical="center"/>
    </xf>
    <xf numFmtId="0" fontId="25" fillId="3" borderId="0" xfId="0" applyFont="1" applyFill="1" applyAlignment="1">
      <alignment horizontal="center" wrapText="1"/>
    </xf>
    <xf numFmtId="0" fontId="25" fillId="3" borderId="0" xfId="0" applyFont="1" applyFill="1" applyAlignment="1">
      <alignment horizontal="center"/>
    </xf>
    <xf numFmtId="0" fontId="17" fillId="3" borderId="0" xfId="0" applyFont="1" applyFill="1" applyAlignment="1">
      <alignment horizontal="left" vertical="center" wrapText="1"/>
    </xf>
    <xf numFmtId="0" fontId="18" fillId="3" borderId="0" xfId="0" applyFont="1" applyFill="1" applyAlignment="1">
      <alignment horizontal="left" vertical="center" wrapText="1"/>
    </xf>
    <xf numFmtId="0" fontId="4" fillId="3" borderId="0" xfId="0" applyFont="1" applyFill="1" applyAlignment="1">
      <alignment horizontal="left" wrapText="1"/>
    </xf>
    <xf numFmtId="0" fontId="27" fillId="3" borderId="0" xfId="0" applyFont="1" applyFill="1" applyAlignment="1">
      <alignment horizontal="left"/>
    </xf>
    <xf numFmtId="0" fontId="7" fillId="3" borderId="0" xfId="0" applyFont="1" applyFill="1" applyAlignment="1">
      <alignment horizontal="center" wrapText="1"/>
    </xf>
    <xf numFmtId="0" fontId="26" fillId="5" borderId="6" xfId="0" applyFont="1" applyFill="1" applyBorder="1" applyAlignment="1">
      <alignment horizontal="center" vertical="center"/>
    </xf>
    <xf numFmtId="0" fontId="28" fillId="3" borderId="0" xfId="0" applyFont="1" applyFill="1" applyAlignment="1">
      <alignment horizontal="left"/>
    </xf>
    <xf numFmtId="0" fontId="4" fillId="3" borderId="0" xfId="0" applyFont="1" applyFill="1" applyAlignment="1">
      <alignment horizontal="left" vertical="top" wrapText="1"/>
    </xf>
    <xf numFmtId="0" fontId="12" fillId="3" borderId="5" xfId="0" applyFont="1" applyFill="1" applyBorder="1" applyAlignment="1">
      <alignment horizontal="center" vertical="center" wrapText="1"/>
    </xf>
    <xf numFmtId="0" fontId="12" fillId="3" borderId="0" xfId="0" applyFont="1" applyFill="1" applyAlignment="1">
      <alignment horizontal="center" vertical="center" wrapText="1"/>
    </xf>
    <xf numFmtId="0" fontId="4" fillId="3" borderId="0" xfId="0" applyFont="1" applyFill="1" applyAlignment="1">
      <alignment horizontal="left" vertical="center"/>
    </xf>
  </cellXfs>
  <cellStyles count="2">
    <cellStyle name="Hyperlink" xfId="1" builtinId="8"/>
    <cellStyle name="Normal" xfId="0" builtinId="0"/>
  </cellStyles>
  <dxfs count="10">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2F2F2"/>
      <color rgb="FF5AB3C7"/>
      <color rgb="FF26A6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76200</xdr:colOff>
      <xdr:row>1</xdr:row>
      <xdr:rowOff>228600</xdr:rowOff>
    </xdr:from>
    <xdr:to>
      <xdr:col>7</xdr:col>
      <xdr:colOff>690113</xdr:colOff>
      <xdr:row>1</xdr:row>
      <xdr:rowOff>685800</xdr:rowOff>
    </xdr:to>
    <xdr:pic>
      <xdr:nvPicPr>
        <xdr:cNvPr id="2" name="Picture 1">
          <a:extLst>
            <a:ext uri="{FF2B5EF4-FFF2-40B4-BE49-F238E27FC236}">
              <a16:creationId xmlns:a16="http://schemas.microsoft.com/office/drawing/2014/main" id="{B732F01A-D6CF-0FAC-153A-381B421C70B7}"/>
            </a:ext>
          </a:extLst>
        </xdr:cNvPr>
        <xdr:cNvPicPr>
          <a:picLocks noChangeAspect="1"/>
        </xdr:cNvPicPr>
      </xdr:nvPicPr>
      <xdr:blipFill>
        <a:blip xmlns:r="http://schemas.openxmlformats.org/officeDocument/2006/relationships" r:embed="rId1"/>
        <a:stretch>
          <a:fillRect/>
        </a:stretch>
      </xdr:blipFill>
      <xdr:spPr>
        <a:xfrm>
          <a:off x="7531100" y="482600"/>
          <a:ext cx="1452113" cy="457200"/>
        </a:xfrm>
        <a:prstGeom prst="rect">
          <a:avLst/>
        </a:prstGeom>
      </xdr:spPr>
    </xdr:pic>
    <xdr:clientData/>
  </xdr:twoCellAnchor>
  <xdr:twoCellAnchor>
    <xdr:from>
      <xdr:col>0</xdr:col>
      <xdr:colOff>266700</xdr:colOff>
      <xdr:row>0</xdr:row>
      <xdr:rowOff>228600</xdr:rowOff>
    </xdr:from>
    <xdr:to>
      <xdr:col>13</xdr:col>
      <xdr:colOff>25400</xdr:colOff>
      <xdr:row>30</xdr:row>
      <xdr:rowOff>1155700</xdr:rowOff>
    </xdr:to>
    <xdr:sp macro="" textlink="">
      <xdr:nvSpPr>
        <xdr:cNvPr id="3" name="Rounded Rectangle 2">
          <a:extLst>
            <a:ext uri="{FF2B5EF4-FFF2-40B4-BE49-F238E27FC236}">
              <a16:creationId xmlns:a16="http://schemas.microsoft.com/office/drawing/2014/main" id="{0FE72F86-011A-F0BE-2536-C71FF31FA16C}"/>
            </a:ext>
          </a:extLst>
        </xdr:cNvPr>
        <xdr:cNvSpPr/>
      </xdr:nvSpPr>
      <xdr:spPr>
        <a:xfrm>
          <a:off x="266700" y="228600"/>
          <a:ext cx="16560800" cy="14122400"/>
        </a:xfrm>
        <a:prstGeom prst="roundRect">
          <a:avLst>
            <a:gd name="adj" fmla="val 930"/>
          </a:avLst>
        </a:prstGeom>
        <a:noFill/>
        <a:ln w="76200">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6083300</xdr:colOff>
      <xdr:row>1</xdr:row>
      <xdr:rowOff>292100</xdr:rowOff>
    </xdr:from>
    <xdr:to>
      <xdr:col>1</xdr:col>
      <xdr:colOff>7543880</xdr:colOff>
      <xdr:row>1</xdr:row>
      <xdr:rowOff>749300</xdr:rowOff>
    </xdr:to>
    <xdr:pic>
      <xdr:nvPicPr>
        <xdr:cNvPr id="2" name="Picture 1">
          <a:extLst>
            <a:ext uri="{FF2B5EF4-FFF2-40B4-BE49-F238E27FC236}">
              <a16:creationId xmlns:a16="http://schemas.microsoft.com/office/drawing/2014/main" id="{62600C6B-767F-AB42-95C4-DA506A5DDB5A}"/>
            </a:ext>
          </a:extLst>
        </xdr:cNvPr>
        <xdr:cNvPicPr>
          <a:picLocks noChangeAspect="1"/>
        </xdr:cNvPicPr>
      </xdr:nvPicPr>
      <xdr:blipFill>
        <a:blip xmlns:r="http://schemas.openxmlformats.org/officeDocument/2006/relationships" r:embed="rId1"/>
        <a:stretch>
          <a:fillRect/>
        </a:stretch>
      </xdr:blipFill>
      <xdr:spPr>
        <a:xfrm>
          <a:off x="6388100" y="596900"/>
          <a:ext cx="1460580" cy="457200"/>
        </a:xfrm>
        <a:prstGeom prst="rect">
          <a:avLst/>
        </a:prstGeom>
      </xdr:spPr>
    </xdr:pic>
    <xdr:clientData/>
  </xdr:twoCellAnchor>
  <xdr:twoCellAnchor>
    <xdr:from>
      <xdr:col>0</xdr:col>
      <xdr:colOff>292100</xdr:colOff>
      <xdr:row>0</xdr:row>
      <xdr:rowOff>279400</xdr:rowOff>
    </xdr:from>
    <xdr:to>
      <xdr:col>2</xdr:col>
      <xdr:colOff>0</xdr:colOff>
      <xdr:row>24</xdr:row>
      <xdr:rowOff>1701800</xdr:rowOff>
    </xdr:to>
    <xdr:sp macro="" textlink="">
      <xdr:nvSpPr>
        <xdr:cNvPr id="3" name="Rounded Rectangle 2">
          <a:extLst>
            <a:ext uri="{FF2B5EF4-FFF2-40B4-BE49-F238E27FC236}">
              <a16:creationId xmlns:a16="http://schemas.microsoft.com/office/drawing/2014/main" id="{7FDC6E48-2B3C-E907-80B7-44D257D25DB5}"/>
            </a:ext>
          </a:extLst>
        </xdr:cNvPr>
        <xdr:cNvSpPr/>
      </xdr:nvSpPr>
      <xdr:spPr>
        <a:xfrm>
          <a:off x="292100" y="279400"/>
          <a:ext cx="14046200" cy="11734800"/>
        </a:xfrm>
        <a:prstGeom prst="roundRect">
          <a:avLst>
            <a:gd name="adj" fmla="val 974"/>
          </a:avLst>
        </a:prstGeom>
        <a:noFill/>
        <a:ln w="76200">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229518</xdr:colOff>
      <xdr:row>0</xdr:row>
      <xdr:rowOff>183613</xdr:rowOff>
    </xdr:from>
    <xdr:to>
      <xdr:col>7</xdr:col>
      <xdr:colOff>0</xdr:colOff>
      <xdr:row>74</xdr:row>
      <xdr:rowOff>30602</xdr:rowOff>
    </xdr:to>
    <xdr:sp macro="" textlink="">
      <xdr:nvSpPr>
        <xdr:cNvPr id="2" name="Rounded Rectangle 1">
          <a:extLst>
            <a:ext uri="{FF2B5EF4-FFF2-40B4-BE49-F238E27FC236}">
              <a16:creationId xmlns:a16="http://schemas.microsoft.com/office/drawing/2014/main" id="{E41DF199-1351-6FFA-2BAD-C24FBF8537C0}"/>
            </a:ext>
          </a:extLst>
        </xdr:cNvPr>
        <xdr:cNvSpPr/>
      </xdr:nvSpPr>
      <xdr:spPr>
        <a:xfrm>
          <a:off x="229518" y="183613"/>
          <a:ext cx="15132892" cy="29087591"/>
        </a:xfrm>
        <a:prstGeom prst="roundRect">
          <a:avLst>
            <a:gd name="adj" fmla="val 893"/>
          </a:avLst>
        </a:prstGeom>
        <a:noFill/>
        <a:ln w="76200">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2</xdr:col>
      <xdr:colOff>2096266</xdr:colOff>
      <xdr:row>1</xdr:row>
      <xdr:rowOff>283112</xdr:rowOff>
    </xdr:from>
    <xdr:to>
      <xdr:col>3</xdr:col>
      <xdr:colOff>749760</xdr:colOff>
      <xdr:row>1</xdr:row>
      <xdr:rowOff>856407</xdr:rowOff>
    </xdr:to>
    <xdr:pic>
      <xdr:nvPicPr>
        <xdr:cNvPr id="3" name="Picture 2">
          <a:extLst>
            <a:ext uri="{FF2B5EF4-FFF2-40B4-BE49-F238E27FC236}">
              <a16:creationId xmlns:a16="http://schemas.microsoft.com/office/drawing/2014/main" id="{12DEDDA0-013B-9ED5-0DC3-1A94680B588B}"/>
            </a:ext>
          </a:extLst>
        </xdr:cNvPr>
        <xdr:cNvPicPr>
          <a:picLocks noChangeAspect="1"/>
        </xdr:cNvPicPr>
      </xdr:nvPicPr>
      <xdr:blipFill>
        <a:blip xmlns:r="http://schemas.openxmlformats.org/officeDocument/2006/relationships" r:embed="rId1"/>
        <a:stretch>
          <a:fillRect/>
        </a:stretch>
      </xdr:blipFill>
      <xdr:spPr>
        <a:xfrm>
          <a:off x="7191567" y="497329"/>
          <a:ext cx="1820844" cy="5732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5588000</xdr:colOff>
      <xdr:row>1</xdr:row>
      <xdr:rowOff>415050</xdr:rowOff>
    </xdr:from>
    <xdr:to>
      <xdr:col>2</xdr:col>
      <xdr:colOff>6972300</xdr:colOff>
      <xdr:row>1</xdr:row>
      <xdr:rowOff>850899</xdr:rowOff>
    </xdr:to>
    <xdr:pic>
      <xdr:nvPicPr>
        <xdr:cNvPr id="2" name="Picture 1">
          <a:extLst>
            <a:ext uri="{FF2B5EF4-FFF2-40B4-BE49-F238E27FC236}">
              <a16:creationId xmlns:a16="http://schemas.microsoft.com/office/drawing/2014/main" id="{1254F2C2-54A7-7FCB-C415-4EE07B99F8CF}"/>
            </a:ext>
          </a:extLst>
        </xdr:cNvPr>
        <xdr:cNvPicPr>
          <a:picLocks noChangeAspect="1"/>
        </xdr:cNvPicPr>
      </xdr:nvPicPr>
      <xdr:blipFill>
        <a:blip xmlns:r="http://schemas.openxmlformats.org/officeDocument/2006/relationships" r:embed="rId1"/>
        <a:stretch>
          <a:fillRect/>
        </a:stretch>
      </xdr:blipFill>
      <xdr:spPr>
        <a:xfrm>
          <a:off x="6121400" y="707150"/>
          <a:ext cx="1384300" cy="435849"/>
        </a:xfrm>
        <a:prstGeom prst="rect">
          <a:avLst/>
        </a:prstGeom>
      </xdr:spPr>
    </xdr:pic>
    <xdr:clientData/>
  </xdr:twoCellAnchor>
  <xdr:twoCellAnchor>
    <xdr:from>
      <xdr:col>1</xdr:col>
      <xdr:colOff>241300</xdr:colOff>
      <xdr:row>0</xdr:row>
      <xdr:rowOff>266700</xdr:rowOff>
    </xdr:from>
    <xdr:to>
      <xdr:col>4</xdr:col>
      <xdr:colOff>25400</xdr:colOff>
      <xdr:row>30</xdr:row>
      <xdr:rowOff>25400</xdr:rowOff>
    </xdr:to>
    <xdr:sp macro="" textlink="">
      <xdr:nvSpPr>
        <xdr:cNvPr id="3" name="Rounded Rectangle 2">
          <a:extLst>
            <a:ext uri="{FF2B5EF4-FFF2-40B4-BE49-F238E27FC236}">
              <a16:creationId xmlns:a16="http://schemas.microsoft.com/office/drawing/2014/main" id="{81DEFDC2-A4DC-298F-5F6D-8193EFBB5D8E}"/>
            </a:ext>
          </a:extLst>
        </xdr:cNvPr>
        <xdr:cNvSpPr/>
      </xdr:nvSpPr>
      <xdr:spPr>
        <a:xfrm>
          <a:off x="508000" y="266700"/>
          <a:ext cx="12496800" cy="10541000"/>
        </a:xfrm>
        <a:prstGeom prst="roundRect">
          <a:avLst>
            <a:gd name="adj" fmla="val 1245"/>
          </a:avLst>
        </a:prstGeom>
        <a:noFill/>
        <a:ln w="76200">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508000</xdr:colOff>
      <xdr:row>1</xdr:row>
      <xdr:rowOff>228600</xdr:rowOff>
    </xdr:from>
    <xdr:to>
      <xdr:col>2</xdr:col>
      <xdr:colOff>2121459</xdr:colOff>
      <xdr:row>1</xdr:row>
      <xdr:rowOff>736600</xdr:rowOff>
    </xdr:to>
    <xdr:pic>
      <xdr:nvPicPr>
        <xdr:cNvPr id="2" name="Picture 1">
          <a:extLst>
            <a:ext uri="{FF2B5EF4-FFF2-40B4-BE49-F238E27FC236}">
              <a16:creationId xmlns:a16="http://schemas.microsoft.com/office/drawing/2014/main" id="{2DC8D6B5-3A11-346E-6259-07F22AE61394}"/>
            </a:ext>
          </a:extLst>
        </xdr:cNvPr>
        <xdr:cNvPicPr>
          <a:picLocks noChangeAspect="1"/>
        </xdr:cNvPicPr>
      </xdr:nvPicPr>
      <xdr:blipFill>
        <a:blip xmlns:r="http://schemas.openxmlformats.org/officeDocument/2006/relationships" r:embed="rId1"/>
        <a:stretch>
          <a:fillRect/>
        </a:stretch>
      </xdr:blipFill>
      <xdr:spPr>
        <a:xfrm>
          <a:off x="3848100" y="508000"/>
          <a:ext cx="1613459" cy="508000"/>
        </a:xfrm>
        <a:prstGeom prst="rect">
          <a:avLst/>
        </a:prstGeom>
      </xdr:spPr>
    </xdr:pic>
    <xdr:clientData/>
  </xdr:twoCellAnchor>
  <xdr:twoCellAnchor>
    <xdr:from>
      <xdr:col>0</xdr:col>
      <xdr:colOff>317500</xdr:colOff>
      <xdr:row>0</xdr:row>
      <xdr:rowOff>241300</xdr:rowOff>
    </xdr:from>
    <xdr:to>
      <xdr:col>3</xdr:col>
      <xdr:colOff>2971800</xdr:colOff>
      <xdr:row>21</xdr:row>
      <xdr:rowOff>25400</xdr:rowOff>
    </xdr:to>
    <xdr:sp macro="" textlink="">
      <xdr:nvSpPr>
        <xdr:cNvPr id="3" name="Rounded Rectangle 2">
          <a:extLst>
            <a:ext uri="{FF2B5EF4-FFF2-40B4-BE49-F238E27FC236}">
              <a16:creationId xmlns:a16="http://schemas.microsoft.com/office/drawing/2014/main" id="{6651DC54-7E90-6CE8-15A9-0B0A141327B8}"/>
            </a:ext>
          </a:extLst>
        </xdr:cNvPr>
        <xdr:cNvSpPr/>
      </xdr:nvSpPr>
      <xdr:spPr>
        <a:xfrm>
          <a:off x="317500" y="241300"/>
          <a:ext cx="8978900" cy="6870700"/>
        </a:xfrm>
        <a:prstGeom prst="roundRect">
          <a:avLst>
            <a:gd name="adj" fmla="val 1695"/>
          </a:avLst>
        </a:prstGeom>
        <a:noFill/>
        <a:ln w="76200">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355600</xdr:colOff>
      <xdr:row>0</xdr:row>
      <xdr:rowOff>215900</xdr:rowOff>
    </xdr:from>
    <xdr:to>
      <xdr:col>4</xdr:col>
      <xdr:colOff>25400</xdr:colOff>
      <xdr:row>366</xdr:row>
      <xdr:rowOff>29421</xdr:rowOff>
    </xdr:to>
    <xdr:sp macro="" textlink="">
      <xdr:nvSpPr>
        <xdr:cNvPr id="2" name="Rounded Rectangle 1">
          <a:extLst>
            <a:ext uri="{FF2B5EF4-FFF2-40B4-BE49-F238E27FC236}">
              <a16:creationId xmlns:a16="http://schemas.microsoft.com/office/drawing/2014/main" id="{11224705-E2CD-3E9D-6391-938B6A26229A}"/>
            </a:ext>
          </a:extLst>
        </xdr:cNvPr>
        <xdr:cNvSpPr/>
      </xdr:nvSpPr>
      <xdr:spPr>
        <a:xfrm>
          <a:off x="355600" y="215900"/>
          <a:ext cx="8366760" cy="105172721"/>
        </a:xfrm>
        <a:prstGeom prst="roundRect">
          <a:avLst>
            <a:gd name="adj" fmla="val 1609"/>
          </a:avLst>
        </a:prstGeom>
        <a:noFill/>
        <a:ln w="76200">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2</xdr:col>
      <xdr:colOff>2000562</xdr:colOff>
      <xdr:row>1</xdr:row>
      <xdr:rowOff>274320</xdr:rowOff>
    </xdr:from>
    <xdr:to>
      <xdr:col>3</xdr:col>
      <xdr:colOff>609664</xdr:colOff>
      <xdr:row>1</xdr:row>
      <xdr:rowOff>741680</xdr:rowOff>
    </xdr:to>
    <xdr:pic>
      <xdr:nvPicPr>
        <xdr:cNvPr id="3" name="Picture 2">
          <a:extLst>
            <a:ext uri="{FF2B5EF4-FFF2-40B4-BE49-F238E27FC236}">
              <a16:creationId xmlns:a16="http://schemas.microsoft.com/office/drawing/2014/main" id="{2465E6F2-2313-8DE3-43F1-A77755B9896C}"/>
            </a:ext>
          </a:extLst>
        </xdr:cNvPr>
        <xdr:cNvPicPr>
          <a:picLocks noChangeAspect="1"/>
        </xdr:cNvPicPr>
      </xdr:nvPicPr>
      <xdr:blipFill>
        <a:blip xmlns:r="http://schemas.openxmlformats.org/officeDocument/2006/relationships" r:embed="rId1"/>
        <a:stretch>
          <a:fillRect/>
        </a:stretch>
      </xdr:blipFill>
      <xdr:spPr>
        <a:xfrm>
          <a:off x="3656642" y="518160"/>
          <a:ext cx="1484382" cy="4673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health.gov.au/sites/default/files/2025-02/new_bulk_billing_incentives_for_gps_and_practice_payments_from_1_november_2025_-_information_and_patient_case_studies.pdf" TargetMode="External"/><Relationship Id="rId2" Type="http://schemas.openxmlformats.org/officeDocument/2006/relationships/hyperlink" Target="https://www.health.gov.au/sites/default/files/2025-02/strengthening-medicare-with-more-bulk-billing.pdf" TargetMode="External"/><Relationship Id="rId1" Type="http://schemas.openxmlformats.org/officeDocument/2006/relationships/hyperlink" Target="https://www.health.gov.au/our-work/upcoming-changes-to-bulk-billing-incentives-in-general-practic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mbsonline.gov.au/internet/mbsonline/publishing.nsf/Content/D204B38ED29B5FC8CA258A3E000EE282/$File/PDF%20Vers%20-%201%20November%202023%20Bulk%20billing%20incentive%20items%20GP%20tables.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DA1D7-E4A2-4E44-AF2A-AD8D226DE566}">
  <dimension ref="B1:M41"/>
  <sheetViews>
    <sheetView tabSelected="1" zoomScale="94" workbookViewId="0">
      <selection activeCell="B3" sqref="B3:M3"/>
    </sheetView>
  </sheetViews>
  <sheetFormatPr baseColWidth="10" defaultColWidth="11" defaultRowHeight="19"/>
  <cols>
    <col min="1" max="1" width="3.6640625" style="58" customWidth="1"/>
    <col min="2" max="2" width="31.6640625" style="58" customWidth="1"/>
    <col min="3" max="3" width="16.1640625" style="58" customWidth="1"/>
    <col min="4" max="4" width="15.1640625" style="58" customWidth="1"/>
    <col min="5" max="5" width="18.83203125" style="58" customWidth="1"/>
    <col min="6" max="6" width="12.33203125" style="58" bestFit="1" customWidth="1"/>
    <col min="7" max="7" width="11" style="58"/>
    <col min="8" max="8" width="15" style="58" customWidth="1"/>
    <col min="9" max="9" width="29.1640625" style="58" customWidth="1"/>
    <col min="10" max="10" width="20.6640625" style="58" customWidth="1"/>
    <col min="11" max="11" width="16.33203125" style="58" customWidth="1"/>
    <col min="12" max="12" width="19.6640625" style="58" customWidth="1"/>
    <col min="13" max="13" width="10.83203125" style="58" customWidth="1"/>
    <col min="14" max="16384" width="11" style="58"/>
  </cols>
  <sheetData>
    <row r="1" spans="2:13" s="57" customFormat="1" ht="20.25" customHeight="1">
      <c r="B1" s="56"/>
    </row>
    <row r="2" spans="2:13" ht="117" customHeight="1">
      <c r="B2" s="95" t="s">
        <v>131</v>
      </c>
      <c r="C2" s="96"/>
      <c r="D2" s="96"/>
      <c r="E2" s="96"/>
      <c r="F2" s="96"/>
      <c r="G2" s="96"/>
      <c r="H2" s="96"/>
      <c r="I2" s="96"/>
      <c r="J2" s="96"/>
      <c r="K2" s="96"/>
      <c r="L2" s="96"/>
      <c r="M2" s="96"/>
    </row>
    <row r="3" spans="2:13" s="59" customFormat="1" ht="82.5" customHeight="1">
      <c r="B3" s="91" t="s">
        <v>0</v>
      </c>
      <c r="C3" s="91"/>
      <c r="D3" s="91"/>
      <c r="E3" s="91"/>
      <c r="F3" s="91"/>
      <c r="G3" s="91"/>
      <c r="H3" s="91"/>
      <c r="I3" s="91"/>
      <c r="J3" s="91"/>
      <c r="K3" s="91"/>
      <c r="L3" s="91"/>
      <c r="M3" s="91"/>
    </row>
    <row r="4" spans="2:13" s="59" customFormat="1" ht="22">
      <c r="B4" s="1"/>
      <c r="C4" s="1"/>
      <c r="D4" s="1"/>
      <c r="E4" s="1"/>
      <c r="F4" s="1"/>
      <c r="G4" s="1"/>
      <c r="H4" s="1"/>
      <c r="I4" s="1"/>
      <c r="J4" s="1"/>
      <c r="K4" s="1"/>
      <c r="L4" s="1"/>
      <c r="M4" s="1"/>
    </row>
    <row r="5" spans="2:13" s="59" customFormat="1" ht="29">
      <c r="B5" s="4" t="s">
        <v>1</v>
      </c>
      <c r="C5" s="1"/>
      <c r="D5" s="1"/>
      <c r="E5" s="1"/>
      <c r="F5" s="1"/>
      <c r="G5" s="1"/>
      <c r="H5" s="1"/>
      <c r="I5" s="1"/>
      <c r="J5" s="1"/>
      <c r="K5" s="1"/>
      <c r="L5" s="1"/>
      <c r="M5" s="1"/>
    </row>
    <row r="6" spans="2:13" s="59" customFormat="1" ht="22">
      <c r="B6" s="97" t="s">
        <v>2</v>
      </c>
      <c r="C6" s="97"/>
      <c r="D6" s="97"/>
      <c r="E6" s="97"/>
      <c r="F6" s="97"/>
      <c r="G6" s="97"/>
      <c r="H6" s="97"/>
      <c r="I6" s="97"/>
      <c r="J6" s="97"/>
      <c r="K6" s="97"/>
      <c r="L6" s="97"/>
      <c r="M6" s="97"/>
    </row>
    <row r="7" spans="2:13" s="60" customFormat="1" ht="53.25" customHeight="1">
      <c r="B7" s="97" t="s">
        <v>3</v>
      </c>
      <c r="C7" s="97"/>
      <c r="D7" s="97"/>
      <c r="E7" s="97"/>
      <c r="F7" s="97"/>
      <c r="G7" s="97"/>
      <c r="H7" s="97"/>
      <c r="I7" s="97"/>
      <c r="J7" s="97"/>
      <c r="K7" s="97"/>
      <c r="L7" s="97"/>
      <c r="M7" s="97"/>
    </row>
    <row r="8" spans="2:13" s="60" customFormat="1" ht="53.25" customHeight="1">
      <c r="B8" s="98" t="s">
        <v>4</v>
      </c>
      <c r="C8" s="98"/>
      <c r="D8" s="98"/>
      <c r="E8" s="98"/>
      <c r="F8" s="98"/>
      <c r="G8" s="98"/>
      <c r="H8" s="98"/>
      <c r="I8" s="98"/>
      <c r="J8" s="98"/>
      <c r="K8" s="98"/>
      <c r="L8" s="98"/>
      <c r="M8" s="98"/>
    </row>
    <row r="9" spans="2:13" s="59" customFormat="1" ht="22">
      <c r="B9" s="1"/>
      <c r="C9" s="1"/>
      <c r="D9" s="1"/>
      <c r="E9" s="1"/>
      <c r="F9" s="1"/>
      <c r="G9" s="1"/>
      <c r="H9" s="1"/>
      <c r="I9" s="1"/>
      <c r="J9" s="1"/>
      <c r="K9" s="1"/>
      <c r="L9" s="1"/>
      <c r="M9" s="1"/>
    </row>
    <row r="10" spans="2:13" s="59" customFormat="1" ht="29">
      <c r="B10" s="88" t="s">
        <v>5</v>
      </c>
      <c r="C10" s="88"/>
      <c r="D10" s="88"/>
      <c r="E10" s="88"/>
      <c r="F10" s="88"/>
      <c r="G10" s="88"/>
      <c r="H10" s="88"/>
      <c r="I10" s="88"/>
      <c r="J10" s="88"/>
      <c r="K10" s="88"/>
      <c r="L10" s="88"/>
      <c r="M10" s="88"/>
    </row>
    <row r="11" spans="2:13" s="59" customFormat="1" ht="126.75" customHeight="1">
      <c r="B11" s="91" t="s">
        <v>6</v>
      </c>
      <c r="C11" s="91"/>
      <c r="D11" s="91"/>
      <c r="E11" s="91"/>
      <c r="F11" s="91"/>
      <c r="G11" s="91"/>
      <c r="H11" s="91"/>
      <c r="I11" s="91"/>
      <c r="J11" s="91"/>
      <c r="K11" s="91"/>
      <c r="L11" s="91"/>
      <c r="M11" s="91"/>
    </row>
    <row r="12" spans="2:13" s="59" customFormat="1" ht="22">
      <c r="B12" s="92" t="s">
        <v>7</v>
      </c>
      <c r="C12" s="92"/>
      <c r="D12" s="92"/>
      <c r="E12" s="92"/>
      <c r="F12" s="92"/>
      <c r="G12" s="92"/>
      <c r="H12" s="92"/>
      <c r="I12" s="93"/>
      <c r="J12" s="92" t="s">
        <v>8</v>
      </c>
      <c r="K12" s="92"/>
      <c r="L12" s="92"/>
      <c r="M12" s="92"/>
    </row>
    <row r="13" spans="2:13" s="59" customFormat="1" ht="37">
      <c r="B13" s="6" t="s">
        <v>9</v>
      </c>
      <c r="C13" s="6" t="s">
        <v>10</v>
      </c>
      <c r="D13" s="6" t="s">
        <v>11</v>
      </c>
      <c r="E13" s="6" t="s">
        <v>12</v>
      </c>
      <c r="F13" s="6" t="s">
        <v>13</v>
      </c>
      <c r="G13" s="6" t="s">
        <v>14</v>
      </c>
      <c r="H13" s="6" t="s">
        <v>15</v>
      </c>
      <c r="I13" s="7" t="s">
        <v>16</v>
      </c>
      <c r="J13" s="6" t="s">
        <v>17</v>
      </c>
      <c r="K13" s="6" t="s">
        <v>18</v>
      </c>
      <c r="L13" s="6" t="s">
        <v>19</v>
      </c>
      <c r="M13" s="6" t="s">
        <v>20</v>
      </c>
    </row>
    <row r="14" spans="2:13" s="59" customFormat="1" ht="22">
      <c r="B14" s="8" t="s">
        <v>21</v>
      </c>
      <c r="C14" s="8" t="s">
        <v>22</v>
      </c>
      <c r="D14" s="9">
        <v>45352</v>
      </c>
      <c r="E14" s="8">
        <v>23</v>
      </c>
      <c r="F14" s="10">
        <v>42.85</v>
      </c>
      <c r="G14" s="10">
        <v>0</v>
      </c>
      <c r="H14" s="8" t="s">
        <v>23</v>
      </c>
      <c r="I14" s="11" t="s">
        <v>23</v>
      </c>
      <c r="J14" s="10">
        <v>0</v>
      </c>
      <c r="K14" s="10">
        <v>0</v>
      </c>
      <c r="L14" s="12">
        <f>42.85*0.125</f>
        <v>5.3562500000000002</v>
      </c>
      <c r="M14" s="12">
        <f>SUM(J14:L14)</f>
        <v>5.3562500000000002</v>
      </c>
    </row>
    <row r="15" spans="2:13" s="59" customFormat="1" ht="22">
      <c r="B15" s="8" t="s">
        <v>24</v>
      </c>
      <c r="C15" s="8" t="s">
        <v>22</v>
      </c>
      <c r="D15" s="9">
        <v>45352</v>
      </c>
      <c r="E15" s="8">
        <v>721</v>
      </c>
      <c r="F15" s="10">
        <v>164.35</v>
      </c>
      <c r="G15" s="10">
        <v>0</v>
      </c>
      <c r="H15" s="8" t="s">
        <v>23</v>
      </c>
      <c r="I15" s="11" t="s">
        <v>25</v>
      </c>
      <c r="J15" s="12">
        <v>7.15</v>
      </c>
      <c r="K15" s="10">
        <v>0</v>
      </c>
      <c r="L15" s="12">
        <f>164.35*0.125</f>
        <v>20.543749999999999</v>
      </c>
      <c r="M15" s="12">
        <f t="shared" ref="M15:M17" si="0">SUM(J15:L15)</f>
        <v>27.693750000000001</v>
      </c>
    </row>
    <row r="16" spans="2:13" s="59" customFormat="1" ht="22">
      <c r="B16" s="8" t="s">
        <v>26</v>
      </c>
      <c r="C16" s="8" t="s">
        <v>22</v>
      </c>
      <c r="D16" s="9">
        <v>45352</v>
      </c>
      <c r="E16" s="8">
        <v>36</v>
      </c>
      <c r="F16" s="10">
        <v>140</v>
      </c>
      <c r="G16" s="10">
        <v>57.1</v>
      </c>
      <c r="H16" s="8" t="s">
        <v>25</v>
      </c>
      <c r="I16" s="11" t="s">
        <v>25</v>
      </c>
      <c r="J16" s="12">
        <v>21.35</v>
      </c>
      <c r="K16" s="13">
        <v>-57.1</v>
      </c>
      <c r="L16" s="12">
        <f>(140-57.1)*0.125</f>
        <v>10.362500000000001</v>
      </c>
      <c r="M16" s="13">
        <f t="shared" si="0"/>
        <v>-25.387499999999999</v>
      </c>
    </row>
    <row r="17" spans="2:13" s="59" customFormat="1" ht="22">
      <c r="B17" s="8" t="s">
        <v>27</v>
      </c>
      <c r="C17" s="8" t="s">
        <v>22</v>
      </c>
      <c r="D17" s="9">
        <v>45352</v>
      </c>
      <c r="E17" s="14" t="s">
        <v>28</v>
      </c>
      <c r="F17" s="10">
        <v>20</v>
      </c>
      <c r="G17" s="10">
        <v>20</v>
      </c>
      <c r="H17" s="8" t="s">
        <v>25</v>
      </c>
      <c r="I17" s="11" t="s">
        <v>25</v>
      </c>
      <c r="J17" s="10">
        <v>0</v>
      </c>
      <c r="K17" s="10">
        <v>0</v>
      </c>
      <c r="L17" s="10">
        <v>0</v>
      </c>
      <c r="M17" s="10">
        <f t="shared" si="0"/>
        <v>0</v>
      </c>
    </row>
    <row r="18" spans="2:13" s="59" customFormat="1" ht="22">
      <c r="B18" s="8"/>
      <c r="C18" s="8"/>
      <c r="D18" s="9"/>
      <c r="E18" s="14"/>
      <c r="F18" s="10"/>
      <c r="G18" s="10"/>
      <c r="H18" s="8"/>
      <c r="I18" s="8"/>
      <c r="J18" s="10"/>
      <c r="K18" s="10"/>
      <c r="L18" s="10"/>
      <c r="M18" s="10"/>
    </row>
    <row r="19" spans="2:13" s="59" customFormat="1" ht="29">
      <c r="B19" s="88" t="s">
        <v>29</v>
      </c>
      <c r="C19" s="88"/>
      <c r="D19" s="88"/>
      <c r="E19" s="88"/>
      <c r="F19" s="88"/>
      <c r="G19" s="88"/>
      <c r="H19" s="88"/>
      <c r="I19" s="88"/>
      <c r="J19" s="88"/>
      <c r="K19" s="88"/>
      <c r="L19" s="88"/>
      <c r="M19" s="88"/>
    </row>
    <row r="20" spans="2:13" s="59" customFormat="1" ht="22">
      <c r="B20" s="89" t="s">
        <v>30</v>
      </c>
      <c r="C20" s="89"/>
      <c r="D20" s="89"/>
      <c r="E20" s="89"/>
      <c r="F20" s="89"/>
      <c r="G20" s="89"/>
      <c r="H20" s="89"/>
      <c r="I20" s="89"/>
      <c r="J20" s="89"/>
      <c r="K20" s="89"/>
      <c r="L20" s="89"/>
      <c r="M20" s="89"/>
    </row>
    <row r="21" spans="2:13" s="59" customFormat="1" ht="22">
      <c r="B21" s="90" t="s">
        <v>31</v>
      </c>
      <c r="C21" s="90"/>
      <c r="D21" s="90"/>
      <c r="E21" s="90"/>
      <c r="F21" s="90"/>
      <c r="G21" s="90"/>
      <c r="H21" s="90"/>
      <c r="I21" s="90"/>
      <c r="J21" s="90"/>
      <c r="K21" s="90"/>
      <c r="L21" s="90"/>
      <c r="M21" s="90"/>
    </row>
    <row r="22" spans="2:13" s="59" customFormat="1" ht="22">
      <c r="B22" s="90" t="s">
        <v>32</v>
      </c>
      <c r="C22" s="90"/>
      <c r="D22" s="90"/>
      <c r="E22" s="90"/>
      <c r="F22" s="90"/>
      <c r="G22" s="90"/>
      <c r="H22" s="90"/>
      <c r="I22" s="90"/>
      <c r="J22" s="90"/>
      <c r="K22" s="90"/>
      <c r="L22" s="90"/>
      <c r="M22" s="90"/>
    </row>
    <row r="23" spans="2:13" s="59" customFormat="1" ht="22">
      <c r="B23" s="8"/>
      <c r="C23" s="8"/>
      <c r="D23" s="9"/>
      <c r="E23" s="14"/>
      <c r="F23" s="10"/>
      <c r="G23" s="10"/>
      <c r="H23" s="8"/>
      <c r="I23" s="8"/>
      <c r="J23" s="10"/>
      <c r="K23" s="10"/>
      <c r="L23" s="10"/>
      <c r="M23" s="10"/>
    </row>
    <row r="24" spans="2:13" s="59" customFormat="1" ht="29">
      <c r="B24" s="88" t="s">
        <v>33</v>
      </c>
      <c r="C24" s="88"/>
      <c r="D24" s="88"/>
      <c r="E24" s="88"/>
      <c r="F24" s="88"/>
      <c r="G24" s="88"/>
      <c r="H24" s="88"/>
      <c r="I24" s="88"/>
      <c r="J24" s="88"/>
      <c r="K24" s="88"/>
      <c r="L24" s="88"/>
      <c r="M24" s="88"/>
    </row>
    <row r="25" spans="2:13" s="59" customFormat="1" ht="29">
      <c r="B25" s="63" t="s">
        <v>34</v>
      </c>
      <c r="C25" s="5"/>
      <c r="D25" s="5"/>
      <c r="E25" s="5"/>
      <c r="F25" s="5"/>
      <c r="G25" s="5"/>
      <c r="H25" s="5"/>
      <c r="I25" s="5"/>
      <c r="J25" s="5"/>
      <c r="K25" s="5"/>
      <c r="L25" s="5"/>
      <c r="M25" s="5"/>
    </row>
    <row r="26" spans="2:13" s="59" customFormat="1" ht="29">
      <c r="B26" s="63" t="s">
        <v>35</v>
      </c>
      <c r="C26" s="5"/>
      <c r="D26" s="5"/>
      <c r="E26" s="5"/>
      <c r="F26" s="5"/>
      <c r="G26" s="5"/>
      <c r="H26" s="5"/>
      <c r="I26" s="5"/>
      <c r="J26" s="5"/>
      <c r="K26" s="5"/>
      <c r="L26" s="5"/>
      <c r="M26" s="5"/>
    </row>
    <row r="27" spans="2:13" s="59" customFormat="1" ht="29">
      <c r="B27" s="63" t="s">
        <v>36</v>
      </c>
      <c r="C27" s="5"/>
      <c r="D27" s="5"/>
      <c r="E27" s="5"/>
      <c r="F27" s="5"/>
      <c r="G27" s="5"/>
      <c r="H27" s="5"/>
      <c r="I27" s="5"/>
      <c r="J27" s="5"/>
      <c r="K27" s="5"/>
      <c r="L27" s="5"/>
      <c r="M27" s="5"/>
    </row>
    <row r="28" spans="2:13" s="59" customFormat="1" ht="29">
      <c r="B28" s="16"/>
      <c r="C28" s="5"/>
      <c r="D28" s="5"/>
      <c r="E28" s="5"/>
      <c r="F28" s="5"/>
      <c r="G28" s="5"/>
      <c r="H28" s="5"/>
      <c r="I28" s="5"/>
      <c r="J28" s="5"/>
      <c r="K28" s="5"/>
      <c r="L28" s="5"/>
      <c r="M28" s="5"/>
    </row>
    <row r="29" spans="2:13" s="59" customFormat="1" ht="29">
      <c r="B29" s="16"/>
      <c r="C29" s="5"/>
      <c r="D29" s="5"/>
      <c r="E29" s="5"/>
      <c r="F29" s="5"/>
      <c r="G29" s="5"/>
      <c r="H29" s="5"/>
      <c r="I29" s="5"/>
      <c r="J29" s="5"/>
      <c r="K29" s="5"/>
      <c r="L29" s="5"/>
      <c r="M29" s="5"/>
    </row>
    <row r="30" spans="2:13" s="59" customFormat="1" ht="22">
      <c r="B30" s="94" t="s">
        <v>37</v>
      </c>
      <c r="C30" s="94"/>
      <c r="D30" s="94"/>
      <c r="E30" s="94"/>
      <c r="F30" s="94"/>
      <c r="G30" s="94"/>
      <c r="H30" s="94"/>
      <c r="I30" s="94"/>
      <c r="J30" s="94"/>
      <c r="K30" s="94"/>
      <c r="L30" s="94"/>
      <c r="M30" s="94"/>
    </row>
    <row r="31" spans="2:13" s="59" customFormat="1" ht="92.25" customHeight="1">
      <c r="B31" s="87" t="s">
        <v>38</v>
      </c>
      <c r="C31" s="87"/>
      <c r="D31" s="87"/>
      <c r="E31" s="87"/>
      <c r="F31" s="87"/>
      <c r="G31" s="87"/>
      <c r="H31" s="87"/>
      <c r="I31" s="87"/>
      <c r="J31" s="87"/>
      <c r="K31" s="87"/>
      <c r="L31" s="87"/>
      <c r="M31" s="87"/>
    </row>
    <row r="32" spans="2:13" s="59" customFormat="1" ht="22"/>
    <row r="33" spans="2:2" s="59" customFormat="1" ht="27">
      <c r="B33" s="62"/>
    </row>
    <row r="34" spans="2:2" s="59" customFormat="1" ht="22"/>
    <row r="35" spans="2:2" s="59" customFormat="1" ht="22"/>
    <row r="36" spans="2:2" s="59" customFormat="1" ht="22"/>
    <row r="37" spans="2:2" s="59" customFormat="1" ht="22"/>
    <row r="38" spans="2:2" s="59" customFormat="1" ht="22"/>
    <row r="39" spans="2:2" s="59" customFormat="1" ht="22"/>
    <row r="40" spans="2:2" s="59" customFormat="1" ht="22"/>
    <row r="41" spans="2:2" s="59" customFormat="1" ht="22"/>
  </sheetData>
  <sheetProtection sheet="1" objects="1" scenarios="1"/>
  <mergeCells count="16">
    <mergeCell ref="B10:M10"/>
    <mergeCell ref="B2:M2"/>
    <mergeCell ref="B3:M3"/>
    <mergeCell ref="B6:M6"/>
    <mergeCell ref="B7:M7"/>
    <mergeCell ref="B8:M8"/>
    <mergeCell ref="B11:M11"/>
    <mergeCell ref="B12:I12"/>
    <mergeCell ref="J12:M12"/>
    <mergeCell ref="B24:M24"/>
    <mergeCell ref="B30:M30"/>
    <mergeCell ref="B31:M31"/>
    <mergeCell ref="B19:M19"/>
    <mergeCell ref="B20:M20"/>
    <mergeCell ref="B21:M21"/>
    <mergeCell ref="B22:M22"/>
  </mergeCells>
  <hyperlinks>
    <hyperlink ref="B25" r:id="rId1" location="1-november-2025-changes" display="https://www.health.gov.au/our-work/upcoming-changes-to-bulk-billing-incentives-in-general-practice - 1-november-2025-changes" xr:uid="{60FF059B-4D59-4EC9-9CBF-3B05C4BD4CD6}"/>
    <hyperlink ref="B26" r:id="rId2" display="https://www.health.gov.au/sites/default/files/2025-02/strengthening-medicare-with-more-bulk-billing.pdf" xr:uid="{922B4463-A83C-422F-A1AA-3C79B8791FCA}"/>
    <hyperlink ref="B27" r:id="rId3" display="https://www.health.gov.au/sites/default/files/2025-02/new_bulk_billing_incentives_for_gps_and_practice_payments_from_1_november_2025_-_information_and_patient_case_studies.pdf" xr:uid="{FE31ED53-5E59-46DE-BC84-FD25F7D48C10}"/>
  </hyperlinks>
  <pageMargins left="0.7" right="0.7" top="0.75" bottom="0.75" header="0.3" footer="0.3"/>
  <pageSetup paperSize="9" orientation="portrait" horizontalDpi="0" verticalDpi="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E24D0-33D6-9245-AA23-188BD9A2838A}">
  <dimension ref="B1:O25"/>
  <sheetViews>
    <sheetView zoomScale="75" workbookViewId="0">
      <selection activeCell="B11" sqref="B11"/>
    </sheetView>
  </sheetViews>
  <sheetFormatPr baseColWidth="10" defaultColWidth="11" defaultRowHeight="22"/>
  <cols>
    <col min="1" max="1" width="4" style="59" customWidth="1"/>
    <col min="2" max="2" width="184.1640625" style="66" customWidth="1"/>
    <col min="3" max="15" width="13.6640625" style="59" customWidth="1"/>
    <col min="16" max="16384" width="11" style="59"/>
  </cols>
  <sheetData>
    <row r="1" spans="2:2" ht="24" customHeight="1"/>
    <row r="2" spans="2:2" ht="116" customHeight="1">
      <c r="B2" s="64" t="s">
        <v>39</v>
      </c>
    </row>
    <row r="3" spans="2:2" ht="46">
      <c r="B3" s="3" t="s">
        <v>40</v>
      </c>
    </row>
    <row r="4" spans="2:2">
      <c r="B4" s="3"/>
    </row>
    <row r="5" spans="2:2" ht="30">
      <c r="B5" s="71" t="s">
        <v>41</v>
      </c>
    </row>
    <row r="6" spans="2:2" ht="46">
      <c r="B6" s="3" t="s">
        <v>42</v>
      </c>
    </row>
    <row r="7" spans="2:2" ht="46">
      <c r="B7" s="3" t="s">
        <v>43</v>
      </c>
    </row>
    <row r="8" spans="2:2">
      <c r="B8" s="3"/>
    </row>
    <row r="9" spans="2:2" ht="30">
      <c r="B9" s="71" t="s">
        <v>44</v>
      </c>
    </row>
    <row r="10" spans="2:2" ht="23">
      <c r="B10" s="3" t="s">
        <v>45</v>
      </c>
    </row>
    <row r="11" spans="2:2" ht="23">
      <c r="B11" s="3" t="s">
        <v>46</v>
      </c>
    </row>
    <row r="12" spans="2:2" ht="46">
      <c r="B12" s="3" t="s">
        <v>47</v>
      </c>
    </row>
    <row r="13" spans="2:2" ht="23">
      <c r="B13" s="17" t="s">
        <v>48</v>
      </c>
    </row>
    <row r="14" spans="2:2">
      <c r="B14" s="3"/>
    </row>
    <row r="15" spans="2:2" ht="30">
      <c r="B15" s="71" t="s">
        <v>49</v>
      </c>
    </row>
    <row r="16" spans="2:2" ht="46">
      <c r="B16" s="3" t="s">
        <v>50</v>
      </c>
    </row>
    <row r="17" spans="2:15">
      <c r="B17" s="3"/>
    </row>
    <row r="18" spans="2:15" ht="30">
      <c r="B18" s="71" t="s">
        <v>51</v>
      </c>
    </row>
    <row r="19" spans="2:15" ht="45" customHeight="1">
      <c r="B19" s="3" t="s">
        <v>52</v>
      </c>
    </row>
    <row r="20" spans="2:15" ht="23">
      <c r="B20" s="3" t="s">
        <v>53</v>
      </c>
    </row>
    <row r="21" spans="2:15" ht="43.5" customHeight="1">
      <c r="B21" s="3" t="s">
        <v>54</v>
      </c>
    </row>
    <row r="22" spans="2:15">
      <c r="B22" s="3"/>
    </row>
    <row r="23" spans="2:15">
      <c r="B23" s="3"/>
    </row>
    <row r="24" spans="2:15">
      <c r="B24" s="65" t="s">
        <v>37</v>
      </c>
      <c r="C24" s="67"/>
      <c r="D24" s="67"/>
      <c r="E24" s="67"/>
      <c r="F24" s="67"/>
      <c r="G24" s="67"/>
      <c r="H24" s="67"/>
      <c r="I24" s="67"/>
      <c r="J24" s="67"/>
      <c r="K24" s="67"/>
      <c r="L24" s="67"/>
      <c r="M24" s="67"/>
      <c r="N24" s="68"/>
      <c r="O24" s="68"/>
    </row>
    <row r="25" spans="2:15" ht="135" customHeight="1">
      <c r="B25" s="70" t="s">
        <v>55</v>
      </c>
      <c r="C25" s="69"/>
      <c r="D25" s="69"/>
      <c r="E25" s="69"/>
      <c r="F25" s="69"/>
      <c r="G25" s="69"/>
      <c r="H25" s="69"/>
      <c r="I25" s="69"/>
      <c r="J25" s="69"/>
      <c r="K25" s="69"/>
      <c r="L25" s="69"/>
      <c r="M25" s="69"/>
      <c r="N25" s="69"/>
      <c r="O25" s="69"/>
    </row>
  </sheetData>
  <sheetProtection sheet="1" objects="1" scenarios="1"/>
  <hyperlinks>
    <hyperlink ref="B13" r:id="rId1" display="https://www.mbsonline.gov.au/internet/mbsonline/publishing.nsf/Content/D204B38ED29B5FC8CA258A3E000EE282/$File/PDF Vers - 1 November 2023 Bulk billing incentive items GP tables.pdf" xr:uid="{8AE1C067-4A72-F94C-AB82-439A0D0A95BA}"/>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49B0A-4F02-4B9C-91D3-6E769047872A}">
  <dimension ref="B2:O83"/>
  <sheetViews>
    <sheetView topLeftCell="A51" zoomScale="83" zoomScaleNormal="100" zoomScaleSheetLayoutView="130" workbookViewId="0">
      <selection activeCell="C83" sqref="C83"/>
    </sheetView>
  </sheetViews>
  <sheetFormatPr baseColWidth="10" defaultColWidth="9" defaultRowHeight="17"/>
  <cols>
    <col min="1" max="1" width="3.1640625" style="61" customWidth="1"/>
    <col min="2" max="2" width="63.6640625" style="61" customWidth="1"/>
    <col min="3" max="3" width="41.5" style="61" customWidth="1"/>
    <col min="4" max="4" width="18.1640625" style="61" customWidth="1"/>
    <col min="5" max="5" width="41.5" style="61" customWidth="1"/>
    <col min="6" max="6" width="18.1640625" style="61" customWidth="1"/>
    <col min="7" max="14" width="15.5" style="61" customWidth="1"/>
    <col min="15" max="16384" width="9" style="61"/>
  </cols>
  <sheetData>
    <row r="2" spans="2:13" ht="123" customHeight="1">
      <c r="B2" s="95" t="s">
        <v>56</v>
      </c>
      <c r="C2" s="95"/>
      <c r="D2" s="95"/>
      <c r="E2" s="95"/>
      <c r="F2" s="95"/>
      <c r="G2" s="95"/>
    </row>
    <row r="3" spans="2:13" ht="70.5" customHeight="1">
      <c r="B3" s="99" t="s">
        <v>57</v>
      </c>
      <c r="C3" s="99"/>
      <c r="D3" s="99"/>
      <c r="E3" s="99"/>
      <c r="F3" s="99"/>
      <c r="G3" s="99"/>
      <c r="H3" s="66"/>
      <c r="I3" s="66"/>
      <c r="J3" s="66"/>
      <c r="K3" s="66"/>
      <c r="L3" s="66"/>
      <c r="M3" s="66"/>
    </row>
    <row r="4" spans="2:13">
      <c r="B4" s="8"/>
      <c r="C4" s="8"/>
      <c r="D4" s="8"/>
      <c r="E4" s="8"/>
      <c r="F4" s="8"/>
      <c r="G4" s="8"/>
    </row>
    <row r="5" spans="2:13" ht="29">
      <c r="B5" s="100" t="s">
        <v>58</v>
      </c>
      <c r="C5" s="100"/>
      <c r="D5" s="100"/>
      <c r="E5" s="100"/>
      <c r="F5" s="100"/>
      <c r="G5" s="100"/>
      <c r="H5" s="77"/>
      <c r="I5" s="77"/>
      <c r="J5" s="77"/>
      <c r="K5" s="77"/>
      <c r="L5" s="77"/>
      <c r="M5" s="77"/>
    </row>
    <row r="6" spans="2:13" ht="22">
      <c r="B6" s="90" t="s">
        <v>59</v>
      </c>
      <c r="C6" s="90"/>
      <c r="D6" s="90"/>
      <c r="E6" s="90"/>
      <c r="F6" s="90"/>
      <c r="G6" s="90"/>
      <c r="H6" s="59"/>
      <c r="I6" s="59"/>
      <c r="J6" s="59"/>
      <c r="K6" s="59"/>
      <c r="L6" s="59"/>
      <c r="M6" s="59"/>
    </row>
    <row r="7" spans="2:13">
      <c r="B7" s="8"/>
      <c r="C7" s="8"/>
      <c r="D7" s="8"/>
      <c r="E7" s="8"/>
      <c r="F7" s="8"/>
      <c r="G7" s="8"/>
    </row>
    <row r="8" spans="2:13" s="58" customFormat="1" ht="19">
      <c r="B8" s="37" t="s">
        <v>60</v>
      </c>
      <c r="C8" s="35">
        <v>1</v>
      </c>
      <c r="D8" s="2"/>
      <c r="E8" s="2"/>
      <c r="F8" s="2"/>
      <c r="G8" s="2"/>
    </row>
    <row r="9" spans="2:13">
      <c r="B9" s="8"/>
      <c r="C9" s="8"/>
      <c r="D9" s="8"/>
      <c r="E9" s="8"/>
      <c r="F9" s="8"/>
      <c r="G9" s="8"/>
    </row>
    <row r="10" spans="2:13" ht="29">
      <c r="B10" s="100" t="s">
        <v>61</v>
      </c>
      <c r="C10" s="100"/>
      <c r="D10" s="100"/>
      <c r="E10" s="100"/>
      <c r="F10" s="100"/>
      <c r="G10" s="100"/>
      <c r="H10" s="77"/>
      <c r="I10" s="77"/>
      <c r="J10" s="77"/>
      <c r="K10" s="77"/>
      <c r="L10" s="77"/>
      <c r="M10" s="77"/>
    </row>
    <row r="11" spans="2:13" s="59" customFormat="1" ht="87.75" customHeight="1">
      <c r="B11" s="99" t="s">
        <v>62</v>
      </c>
      <c r="C11" s="99"/>
      <c r="D11" s="99"/>
      <c r="E11" s="99"/>
      <c r="F11" s="99"/>
      <c r="G11" s="99"/>
    </row>
    <row r="12" spans="2:13" s="59" customFormat="1" ht="22">
      <c r="B12" s="101"/>
      <c r="C12" s="101"/>
      <c r="D12" s="101"/>
      <c r="E12" s="101"/>
      <c r="F12" s="101"/>
      <c r="G12" s="101"/>
      <c r="H12" s="84"/>
      <c r="I12" s="84"/>
      <c r="J12" s="84"/>
      <c r="K12" s="84"/>
      <c r="L12" s="84"/>
      <c r="M12" s="84"/>
    </row>
    <row r="13" spans="2:13" s="58" customFormat="1" ht="19">
      <c r="B13" s="2"/>
      <c r="C13" s="2"/>
      <c r="D13" s="38" t="s">
        <v>63</v>
      </c>
      <c r="E13" s="2"/>
      <c r="F13" s="38" t="s">
        <v>64</v>
      </c>
      <c r="G13" s="2"/>
    </row>
    <row r="14" spans="2:13" s="58" customFormat="1" ht="19">
      <c r="B14" s="2"/>
      <c r="C14" s="37" t="s">
        <v>65</v>
      </c>
      <c r="D14" s="33">
        <v>100000</v>
      </c>
      <c r="E14" s="2"/>
      <c r="F14" s="34">
        <v>1000</v>
      </c>
      <c r="G14" s="41"/>
    </row>
    <row r="15" spans="2:13">
      <c r="B15" s="14"/>
      <c r="C15" s="8"/>
      <c r="D15" s="8"/>
      <c r="E15" s="8"/>
      <c r="F15" s="8"/>
      <c r="G15" s="8"/>
    </row>
    <row r="16" spans="2:13" ht="29">
      <c r="B16" s="100" t="s">
        <v>66</v>
      </c>
      <c r="C16" s="100"/>
      <c r="D16" s="100"/>
      <c r="E16" s="100"/>
      <c r="F16" s="100"/>
      <c r="G16" s="100"/>
      <c r="H16" s="77"/>
      <c r="I16" s="77"/>
      <c r="J16" s="77"/>
      <c r="K16" s="77"/>
      <c r="L16" s="77"/>
      <c r="M16" s="77"/>
    </row>
    <row r="17" spans="2:13" s="59" customFormat="1" ht="126.75" customHeight="1">
      <c r="B17" s="89" t="s">
        <v>67</v>
      </c>
      <c r="C17" s="89"/>
      <c r="D17" s="89"/>
      <c r="E17" s="89"/>
      <c r="F17" s="89"/>
      <c r="G17" s="89"/>
      <c r="H17" s="82"/>
      <c r="I17" s="82"/>
      <c r="J17" s="82"/>
      <c r="K17" s="82"/>
      <c r="L17" s="82"/>
      <c r="M17" s="82"/>
    </row>
    <row r="18" spans="2:13" s="59" customFormat="1" ht="22">
      <c r="B18" s="43"/>
      <c r="C18" s="1"/>
      <c r="D18" s="1"/>
      <c r="E18" s="1"/>
      <c r="F18" s="1"/>
      <c r="G18" s="1"/>
    </row>
    <row r="19" spans="2:13" s="58" customFormat="1" ht="19">
      <c r="B19" s="2"/>
      <c r="C19" s="38" t="s">
        <v>68</v>
      </c>
      <c r="D19" s="38" t="s">
        <v>63</v>
      </c>
      <c r="E19" s="38" t="s">
        <v>69</v>
      </c>
      <c r="F19" s="38" t="s">
        <v>64</v>
      </c>
      <c r="G19" s="2"/>
    </row>
    <row r="20" spans="2:13" s="58" customFormat="1" ht="19">
      <c r="B20" s="37" t="s">
        <v>70</v>
      </c>
      <c r="C20" s="32">
        <v>0.5</v>
      </c>
      <c r="D20" s="39">
        <f>C20*$D$14</f>
        <v>50000</v>
      </c>
      <c r="E20" s="32">
        <v>0.55000000000000004</v>
      </c>
      <c r="F20" s="2">
        <f>E20*$F$14</f>
        <v>550</v>
      </c>
      <c r="G20" s="2"/>
    </row>
    <row r="21" spans="2:13" s="58" customFormat="1" ht="19">
      <c r="B21" s="37" t="s">
        <v>71</v>
      </c>
      <c r="C21" s="32">
        <v>0.5</v>
      </c>
      <c r="D21" s="39">
        <f>C21*$D$14</f>
        <v>50000</v>
      </c>
      <c r="E21" s="32">
        <v>0.45</v>
      </c>
      <c r="F21" s="2">
        <f>E21*$F$14</f>
        <v>450</v>
      </c>
      <c r="G21" s="2"/>
    </row>
    <row r="22" spans="2:13" s="58" customFormat="1" ht="19">
      <c r="B22" s="37" t="s">
        <v>72</v>
      </c>
      <c r="C22" s="32">
        <v>0</v>
      </c>
      <c r="D22" s="39">
        <f>C22*$D$14</f>
        <v>0</v>
      </c>
      <c r="E22" s="32">
        <v>0</v>
      </c>
      <c r="F22" s="2">
        <f>E22*$F$14</f>
        <v>0</v>
      </c>
      <c r="G22" s="2"/>
    </row>
    <row r="23" spans="2:13" s="58" customFormat="1" ht="19">
      <c r="B23" s="37" t="s">
        <v>73</v>
      </c>
      <c r="C23" s="44">
        <f>SUM(C20:C22)</f>
        <v>1</v>
      </c>
      <c r="D23" s="39">
        <f>SUM(D20:D22)</f>
        <v>100000</v>
      </c>
      <c r="E23" s="44">
        <f>SUM(E20:E22)</f>
        <v>1</v>
      </c>
      <c r="F23" s="40">
        <f>SUM(F20:F22)</f>
        <v>1000</v>
      </c>
      <c r="G23" s="2"/>
    </row>
    <row r="24" spans="2:13">
      <c r="B24" s="8"/>
      <c r="C24" s="8"/>
      <c r="D24" s="8"/>
      <c r="E24" s="8"/>
      <c r="F24" s="8"/>
      <c r="G24" s="8"/>
    </row>
    <row r="25" spans="2:13" ht="29" customHeight="1">
      <c r="B25" s="100" t="s">
        <v>74</v>
      </c>
      <c r="C25" s="100"/>
      <c r="D25" s="100"/>
      <c r="E25" s="100"/>
      <c r="F25" s="100"/>
      <c r="G25" s="45"/>
      <c r="H25" s="81"/>
      <c r="I25" s="81"/>
      <c r="J25" s="81"/>
      <c r="K25" s="81"/>
      <c r="L25" s="81"/>
      <c r="M25" s="81"/>
    </row>
    <row r="26" spans="2:13" s="59" customFormat="1" ht="168.75" customHeight="1">
      <c r="B26" s="99" t="s">
        <v>75</v>
      </c>
      <c r="C26" s="99"/>
      <c r="D26" s="99"/>
      <c r="E26" s="99"/>
      <c r="F26" s="99"/>
      <c r="G26" s="42"/>
      <c r="H26" s="82"/>
      <c r="I26" s="82"/>
      <c r="J26" s="82"/>
      <c r="K26" s="82"/>
      <c r="L26" s="82"/>
      <c r="M26" s="82"/>
    </row>
    <row r="27" spans="2:13">
      <c r="B27" s="8"/>
      <c r="C27" s="8"/>
      <c r="D27" s="8"/>
      <c r="E27" s="8"/>
      <c r="F27" s="8"/>
      <c r="G27" s="8"/>
    </row>
    <row r="28" spans="2:13" s="58" customFormat="1" ht="19">
      <c r="B28" s="2"/>
      <c r="C28" s="38" t="s">
        <v>68</v>
      </c>
      <c r="D28" s="38" t="s">
        <v>63</v>
      </c>
      <c r="E28" s="38" t="s">
        <v>69</v>
      </c>
      <c r="F28" s="38" t="s">
        <v>64</v>
      </c>
      <c r="G28" s="2"/>
    </row>
    <row r="29" spans="2:13" s="58" customFormat="1" ht="19">
      <c r="B29" s="46" t="s">
        <v>76</v>
      </c>
      <c r="C29" s="47"/>
      <c r="D29" s="47"/>
      <c r="E29" s="47"/>
      <c r="F29" s="47"/>
      <c r="G29" s="47"/>
      <c r="H29" s="83"/>
      <c r="I29" s="83"/>
      <c r="J29" s="83"/>
      <c r="K29" s="83"/>
      <c r="L29" s="83"/>
      <c r="M29" s="83"/>
    </row>
    <row r="30" spans="2:13" s="58" customFormat="1" ht="20">
      <c r="B30" s="48" t="s">
        <v>77</v>
      </c>
      <c r="C30" s="31">
        <v>0.6</v>
      </c>
      <c r="D30" s="39">
        <f>C30*$C$20*$D$14</f>
        <v>30000</v>
      </c>
      <c r="E30" s="32">
        <v>0.6</v>
      </c>
      <c r="F30" s="40">
        <f>E30*$E$20*$F$14</f>
        <v>330</v>
      </c>
      <c r="G30" s="2"/>
    </row>
    <row r="31" spans="2:13" s="58" customFormat="1" ht="19">
      <c r="B31" s="37" t="s">
        <v>78</v>
      </c>
      <c r="C31" s="32">
        <v>0.25</v>
      </c>
      <c r="D31" s="39">
        <f>C31*$C$20*$D$14</f>
        <v>12500</v>
      </c>
      <c r="E31" s="32">
        <v>0.25</v>
      </c>
      <c r="F31" s="40">
        <f>E31*$E$20*$F$14</f>
        <v>137.5</v>
      </c>
      <c r="G31" s="2"/>
    </row>
    <row r="32" spans="2:13" s="59" customFormat="1" ht="22">
      <c r="B32" s="21"/>
      <c r="C32" s="1"/>
      <c r="D32" s="24"/>
      <c r="E32" s="1"/>
      <c r="F32" s="49"/>
      <c r="G32" s="1"/>
    </row>
    <row r="33" spans="2:13" s="58" customFormat="1" ht="20">
      <c r="B33" s="50" t="s">
        <v>79</v>
      </c>
      <c r="C33" s="50"/>
      <c r="D33" s="50"/>
      <c r="E33" s="50"/>
      <c r="F33" s="50"/>
      <c r="G33" s="50"/>
      <c r="H33" s="80"/>
      <c r="I33" s="80"/>
      <c r="J33" s="80"/>
      <c r="K33" s="80"/>
      <c r="L33" s="80"/>
      <c r="M33" s="80"/>
    </row>
    <row r="34" spans="2:13" s="58" customFormat="1" ht="20">
      <c r="B34" s="48" t="s">
        <v>77</v>
      </c>
      <c r="C34" s="32">
        <v>0.1</v>
      </c>
      <c r="D34" s="39">
        <f>C34*$C$20*$D$14</f>
        <v>5000</v>
      </c>
      <c r="E34" s="32">
        <v>0.1</v>
      </c>
      <c r="F34" s="40">
        <f>E34*$E$20*$F$14</f>
        <v>55.000000000000007</v>
      </c>
      <c r="G34" s="2"/>
    </row>
    <row r="35" spans="2:13" s="58" customFormat="1" ht="19">
      <c r="B35" s="37" t="s">
        <v>78</v>
      </c>
      <c r="C35" s="32">
        <v>0.05</v>
      </c>
      <c r="D35" s="39">
        <f>C35*$C$20*$D$14</f>
        <v>2500</v>
      </c>
      <c r="E35" s="32">
        <v>0.05</v>
      </c>
      <c r="F35" s="40">
        <f>E35*$E$20*$F$14</f>
        <v>27.500000000000004</v>
      </c>
      <c r="G35" s="2"/>
    </row>
    <row r="36" spans="2:13" s="58" customFormat="1" ht="19">
      <c r="B36" s="18"/>
      <c r="C36" s="44"/>
      <c r="D36" s="39"/>
      <c r="E36" s="44"/>
      <c r="F36" s="40"/>
      <c r="G36" s="2"/>
    </row>
    <row r="37" spans="2:13" s="58" customFormat="1" ht="19">
      <c r="B37" s="37" t="s">
        <v>73</v>
      </c>
      <c r="C37" s="44">
        <f>SUM(C30:C35)</f>
        <v>1</v>
      </c>
      <c r="D37" s="39">
        <f>SUM(D30:D35)</f>
        <v>50000</v>
      </c>
      <c r="E37" s="44">
        <f>SUM(E30:E35)</f>
        <v>1</v>
      </c>
      <c r="F37" s="40">
        <f>SUM(F30:F35)</f>
        <v>550</v>
      </c>
      <c r="G37" s="2"/>
    </row>
    <row r="38" spans="2:13" ht="27">
      <c r="B38" s="51"/>
      <c r="C38" s="8"/>
      <c r="D38" s="8"/>
      <c r="E38" s="8"/>
      <c r="F38" s="8"/>
      <c r="G38" s="8"/>
    </row>
    <row r="39" spans="2:13" ht="29">
      <c r="B39" s="100" t="s">
        <v>80</v>
      </c>
      <c r="C39" s="100"/>
      <c r="D39" s="100"/>
      <c r="E39" s="100"/>
      <c r="F39" s="100"/>
      <c r="G39" s="36"/>
      <c r="H39" s="77"/>
      <c r="I39" s="77"/>
      <c r="J39" s="77"/>
      <c r="K39" s="77"/>
      <c r="L39" s="77"/>
      <c r="M39" s="77"/>
    </row>
    <row r="40" spans="2:13" s="59" customFormat="1" ht="75" customHeight="1">
      <c r="B40" s="99" t="s">
        <v>81</v>
      </c>
      <c r="C40" s="99"/>
      <c r="D40" s="99"/>
      <c r="E40" s="99"/>
      <c r="F40" s="99"/>
      <c r="G40" s="1"/>
    </row>
    <row r="41" spans="2:13" s="59" customFormat="1" ht="22">
      <c r="B41" s="1"/>
      <c r="C41" s="1"/>
      <c r="D41" s="1"/>
      <c r="E41" s="1"/>
      <c r="F41" s="1"/>
      <c r="G41" s="1"/>
    </row>
    <row r="42" spans="2:13" s="58" customFormat="1" ht="19">
      <c r="B42" s="2"/>
      <c r="C42" s="38" t="s">
        <v>68</v>
      </c>
      <c r="D42" s="38" t="s">
        <v>63</v>
      </c>
      <c r="E42" s="38" t="s">
        <v>69</v>
      </c>
      <c r="F42" s="38" t="s">
        <v>64</v>
      </c>
      <c r="G42" s="2"/>
    </row>
    <row r="43" spans="2:13" s="58" customFormat="1" ht="20">
      <c r="B43" s="50" t="s">
        <v>76</v>
      </c>
      <c r="C43" s="50"/>
      <c r="D43" s="50"/>
      <c r="E43" s="50"/>
      <c r="F43" s="50"/>
      <c r="G43" s="50"/>
      <c r="H43" s="80"/>
      <c r="I43" s="80"/>
      <c r="J43" s="80"/>
      <c r="K43" s="80"/>
      <c r="L43" s="80"/>
      <c r="M43" s="80"/>
    </row>
    <row r="44" spans="2:13" s="58" customFormat="1" ht="20">
      <c r="B44" s="48" t="s">
        <v>77</v>
      </c>
      <c r="C44" s="32">
        <v>0.1</v>
      </c>
      <c r="D44" s="39">
        <f>C44*$C$21*$D$14</f>
        <v>5000</v>
      </c>
      <c r="E44" s="32">
        <v>0.1</v>
      </c>
      <c r="F44" s="40">
        <f>E44*$E$21*$F$14</f>
        <v>45.000000000000007</v>
      </c>
      <c r="G44" s="2"/>
    </row>
    <row r="45" spans="2:13" s="58" customFormat="1" ht="19">
      <c r="B45" s="37" t="s">
        <v>78</v>
      </c>
      <c r="C45" s="32">
        <v>0</v>
      </c>
      <c r="D45" s="39">
        <f>C45*$C$21*$D$14</f>
        <v>0</v>
      </c>
      <c r="E45" s="32">
        <v>0</v>
      </c>
      <c r="F45" s="40">
        <f>E45*$E$21*$F$14</f>
        <v>0</v>
      </c>
      <c r="G45" s="2"/>
    </row>
    <row r="46" spans="2:13" s="58" customFormat="1" ht="19">
      <c r="B46" s="18"/>
      <c r="C46" s="2"/>
      <c r="D46" s="39"/>
      <c r="E46" s="2"/>
      <c r="F46" s="2"/>
      <c r="G46" s="2"/>
    </row>
    <row r="47" spans="2:13" s="58" customFormat="1" ht="20">
      <c r="B47" s="50" t="s">
        <v>79</v>
      </c>
      <c r="C47" s="50"/>
      <c r="D47" s="50"/>
      <c r="E47" s="50"/>
      <c r="F47" s="50"/>
      <c r="G47" s="50"/>
      <c r="H47" s="80"/>
      <c r="I47" s="80"/>
      <c r="J47" s="80"/>
      <c r="K47" s="80"/>
      <c r="L47" s="80"/>
      <c r="M47" s="80"/>
    </row>
    <row r="48" spans="2:13" s="58" customFormat="1" ht="20">
      <c r="B48" s="48" t="s">
        <v>77</v>
      </c>
      <c r="C48" s="32">
        <v>0.85</v>
      </c>
      <c r="D48" s="39">
        <f>C48*$C$21*$D$14</f>
        <v>42500</v>
      </c>
      <c r="E48" s="32">
        <v>0.85</v>
      </c>
      <c r="F48" s="40">
        <f>E48*$E$21*$F$14</f>
        <v>382.5</v>
      </c>
      <c r="G48" s="2"/>
    </row>
    <row r="49" spans="2:13" s="58" customFormat="1" ht="19">
      <c r="B49" s="37" t="s">
        <v>78</v>
      </c>
      <c r="C49" s="32">
        <v>0.05</v>
      </c>
      <c r="D49" s="39">
        <f>C49*$C$21*$D$14</f>
        <v>2500</v>
      </c>
      <c r="E49" s="32">
        <v>0.05</v>
      </c>
      <c r="F49" s="40">
        <f>E49*$E$21*$F$14</f>
        <v>22.500000000000004</v>
      </c>
      <c r="G49" s="2"/>
      <c r="H49" s="78"/>
    </row>
    <row r="50" spans="2:13" s="58" customFormat="1" ht="19">
      <c r="B50" s="37"/>
      <c r="C50" s="44"/>
      <c r="D50" s="39"/>
      <c r="E50" s="44"/>
      <c r="F50" s="40"/>
      <c r="G50" s="2"/>
      <c r="H50" s="78"/>
    </row>
    <row r="51" spans="2:13" s="58" customFormat="1" ht="19">
      <c r="B51" s="37" t="s">
        <v>73</v>
      </c>
      <c r="C51" s="44">
        <f>SUM(C44:C49)</f>
        <v>1</v>
      </c>
      <c r="D51" s="39">
        <f>SUM(D44:D49)</f>
        <v>50000</v>
      </c>
      <c r="E51" s="44">
        <f>SUM(E44:E49)</f>
        <v>1</v>
      </c>
      <c r="F51" s="40">
        <f>SUM(F44:F49)</f>
        <v>450</v>
      </c>
      <c r="G51" s="2"/>
    </row>
    <row r="52" spans="2:13">
      <c r="B52" s="8"/>
      <c r="C52" s="8"/>
      <c r="D52" s="8"/>
      <c r="E52" s="8"/>
      <c r="F52" s="8"/>
      <c r="G52" s="8"/>
    </row>
    <row r="53" spans="2:13" ht="27">
      <c r="B53" s="51"/>
      <c r="C53" s="8"/>
      <c r="D53" s="8"/>
      <c r="E53" s="8"/>
      <c r="F53" s="8"/>
      <c r="G53" s="8"/>
    </row>
    <row r="54" spans="2:13" ht="29">
      <c r="B54" s="100" t="s">
        <v>82</v>
      </c>
      <c r="C54" s="100"/>
      <c r="D54" s="100"/>
      <c r="E54" s="100"/>
      <c r="F54" s="100"/>
      <c r="G54" s="36"/>
      <c r="H54" s="77"/>
      <c r="I54" s="77"/>
      <c r="J54" s="77"/>
      <c r="K54" s="77"/>
      <c r="L54" s="77"/>
      <c r="M54" s="77"/>
    </row>
    <row r="55" spans="2:13" s="59" customFormat="1" ht="69.75" customHeight="1">
      <c r="B55" s="104" t="s">
        <v>83</v>
      </c>
      <c r="C55" s="104"/>
      <c r="D55" s="104"/>
      <c r="E55" s="104"/>
      <c r="F55" s="104"/>
      <c r="G55" s="1"/>
    </row>
    <row r="56" spans="2:13" s="59" customFormat="1" ht="22">
      <c r="B56" s="43"/>
      <c r="C56" s="1"/>
      <c r="D56" s="1"/>
      <c r="E56" s="1"/>
      <c r="F56" s="1"/>
      <c r="G56" s="1"/>
    </row>
    <row r="57" spans="2:13" s="58" customFormat="1" ht="20">
      <c r="B57" s="48" t="s">
        <v>84</v>
      </c>
      <c r="C57" s="32">
        <v>0.4</v>
      </c>
      <c r="D57" s="2"/>
      <c r="E57" s="52"/>
      <c r="F57" s="2"/>
      <c r="G57" s="2"/>
    </row>
    <row r="58" spans="2:13" s="58" customFormat="1" ht="20">
      <c r="B58" s="48" t="s">
        <v>85</v>
      </c>
      <c r="C58" s="32">
        <v>0.2</v>
      </c>
      <c r="D58" s="39"/>
      <c r="E58" s="52"/>
      <c r="F58" s="40"/>
      <c r="G58" s="2"/>
    </row>
    <row r="59" spans="2:13" s="59" customFormat="1" ht="22">
      <c r="B59" s="49"/>
      <c r="C59" s="53"/>
      <c r="D59" s="24"/>
      <c r="E59" s="29"/>
      <c r="F59" s="49"/>
      <c r="G59" s="1"/>
    </row>
    <row r="60" spans="2:13" s="59" customFormat="1" ht="27">
      <c r="B60" s="103" t="s">
        <v>86</v>
      </c>
      <c r="C60" s="103"/>
      <c r="D60" s="103"/>
      <c r="E60" s="103"/>
      <c r="F60" s="103"/>
      <c r="G60" s="1"/>
    </row>
    <row r="61" spans="2:13" s="59" customFormat="1" ht="162" customHeight="1">
      <c r="B61" s="99" t="s">
        <v>87</v>
      </c>
      <c r="C61" s="99"/>
      <c r="D61" s="99"/>
      <c r="E61" s="99"/>
      <c r="F61" s="99"/>
      <c r="G61" s="1"/>
    </row>
    <row r="62" spans="2:13" s="59" customFormat="1" ht="22">
      <c r="B62" s="54"/>
      <c r="C62" s="53"/>
      <c r="D62" s="24"/>
      <c r="E62" s="29"/>
      <c r="F62" s="49"/>
      <c r="G62" s="1"/>
    </row>
    <row r="63" spans="2:13" s="58" customFormat="1" ht="20">
      <c r="B63" s="37" t="s">
        <v>88</v>
      </c>
      <c r="C63" s="40">
        <v>23</v>
      </c>
      <c r="D63" s="39"/>
      <c r="E63" s="48" t="s">
        <v>88</v>
      </c>
      <c r="F63" s="2">
        <v>36</v>
      </c>
      <c r="G63" s="2"/>
    </row>
    <row r="64" spans="2:13" s="58" customFormat="1" ht="20">
      <c r="B64" s="48" t="s">
        <v>89</v>
      </c>
      <c r="C64" s="30">
        <v>80</v>
      </c>
      <c r="D64" s="39"/>
      <c r="E64" s="48" t="s">
        <v>90</v>
      </c>
      <c r="F64" s="30">
        <v>120</v>
      </c>
      <c r="G64" s="2"/>
    </row>
    <row r="65" spans="2:15" s="58" customFormat="1" ht="20">
      <c r="B65" s="48" t="s">
        <v>91</v>
      </c>
      <c r="C65" s="39">
        <v>42.85</v>
      </c>
      <c r="D65" s="39"/>
      <c r="E65" s="48" t="s">
        <v>92</v>
      </c>
      <c r="F65" s="39">
        <v>82.9</v>
      </c>
      <c r="G65" s="2"/>
    </row>
    <row r="66" spans="2:15" s="58" customFormat="1" ht="20">
      <c r="B66" s="48" t="s">
        <v>93</v>
      </c>
      <c r="C66" s="39">
        <f>C64-C65</f>
        <v>37.15</v>
      </c>
      <c r="D66" s="39"/>
      <c r="E66" s="48" t="s">
        <v>94</v>
      </c>
      <c r="F66" s="39">
        <f>F64-F65</f>
        <v>37.099999999999994</v>
      </c>
      <c r="G66" s="2"/>
    </row>
    <row r="67" spans="2:15" s="58" customFormat="1" ht="20">
      <c r="B67" s="48" t="s">
        <v>95</v>
      </c>
      <c r="C67" s="31">
        <v>0.6</v>
      </c>
      <c r="D67" s="39"/>
      <c r="E67" s="48" t="s">
        <v>95</v>
      </c>
      <c r="F67" s="31">
        <v>0.4</v>
      </c>
      <c r="G67" s="2"/>
    </row>
    <row r="68" spans="2:15" s="58" customFormat="1" ht="20">
      <c r="B68" s="48" t="s">
        <v>96</v>
      </c>
      <c r="C68" s="44">
        <f>C66/C64</f>
        <v>0.46437499999999998</v>
      </c>
      <c r="D68" s="39"/>
      <c r="E68" s="48" t="s">
        <v>97</v>
      </c>
      <c r="F68" s="44">
        <f>F66/F64</f>
        <v>0.30916666666666665</v>
      </c>
      <c r="G68" s="2"/>
    </row>
    <row r="69" spans="2:15" s="58" customFormat="1" ht="19">
      <c r="B69" s="52"/>
      <c r="C69" s="44"/>
      <c r="D69" s="39"/>
      <c r="E69" s="52"/>
      <c r="F69" s="44"/>
      <c r="G69" s="2"/>
    </row>
    <row r="70" spans="2:15" s="58" customFormat="1" ht="20">
      <c r="B70" s="48" t="s">
        <v>98</v>
      </c>
      <c r="C70" s="44">
        <f>C68*C67+F68*F67</f>
        <v>0.4022916666666666</v>
      </c>
      <c r="D70" s="39"/>
      <c r="E70" s="52"/>
      <c r="F70" s="40"/>
      <c r="G70" s="2"/>
    </row>
    <row r="71" spans="2:15" s="59" customFormat="1" ht="22">
      <c r="B71" s="55"/>
      <c r="C71" s="55"/>
      <c r="D71" s="55"/>
      <c r="E71" s="55"/>
      <c r="F71" s="55"/>
      <c r="G71" s="1"/>
    </row>
    <row r="72" spans="2:15">
      <c r="B72" s="8"/>
      <c r="C72" s="8"/>
      <c r="D72" s="8"/>
      <c r="E72" s="8"/>
      <c r="F72" s="8"/>
      <c r="G72" s="8"/>
    </row>
    <row r="73" spans="2:15" ht="22">
      <c r="B73" s="102" t="s">
        <v>99</v>
      </c>
      <c r="C73" s="94"/>
      <c r="D73" s="94"/>
      <c r="E73" s="94"/>
      <c r="F73" s="94"/>
      <c r="G73" s="94"/>
      <c r="H73" s="72"/>
      <c r="I73" s="72"/>
      <c r="J73" s="72"/>
      <c r="K73" s="72"/>
      <c r="L73" s="72"/>
      <c r="M73" s="72"/>
      <c r="N73" s="72"/>
      <c r="O73" s="72"/>
    </row>
    <row r="74" spans="2:15" ht="75.75" customHeight="1">
      <c r="B74" s="105" t="s">
        <v>100</v>
      </c>
      <c r="C74" s="106"/>
      <c r="D74" s="106"/>
      <c r="E74" s="106"/>
      <c r="F74" s="106"/>
      <c r="G74" s="106"/>
      <c r="H74" s="66"/>
      <c r="I74" s="66"/>
      <c r="J74" s="66"/>
      <c r="K74" s="66"/>
      <c r="L74" s="66"/>
      <c r="M74" s="66"/>
    </row>
    <row r="75" spans="2:15">
      <c r="B75" s="73"/>
      <c r="C75" s="74"/>
    </row>
    <row r="76" spans="2:15">
      <c r="B76" s="74"/>
      <c r="C76" s="74"/>
    </row>
    <row r="77" spans="2:15">
      <c r="B77" s="74"/>
      <c r="C77" s="74"/>
    </row>
    <row r="78" spans="2:15">
      <c r="B78" s="74"/>
      <c r="C78" s="75"/>
    </row>
    <row r="79" spans="2:15">
      <c r="B79" s="75"/>
      <c r="C79" s="74"/>
    </row>
    <row r="80" spans="2:15">
      <c r="B80" s="74"/>
      <c r="C80" s="74"/>
    </row>
    <row r="81" spans="2:3">
      <c r="B81" s="74"/>
      <c r="C81" s="74"/>
    </row>
    <row r="82" spans="2:3">
      <c r="B82" s="74"/>
      <c r="C82" s="74"/>
    </row>
    <row r="83" spans="2:3">
      <c r="B83" s="74"/>
    </row>
  </sheetData>
  <sheetProtection sheet="1" objects="1" scenarios="1"/>
  <protectedRanges>
    <protectedRange sqref="C64 C67 F64 F67" name="Estimating average gap"/>
    <protectedRange sqref="C8" name="MMM"/>
    <protectedRange sqref="D14 F14" name="Totals"/>
    <protectedRange sqref="C20:C22 E20:E22" name="Service mix"/>
    <protectedRange sqref="C30:C31 E30:E31 E34:E35 C34:C35" name="Bulk billing"/>
    <protectedRange sqref="C44:C45 E44:E45 E48:E49 C48:C49" name="Mixed billings"/>
    <protectedRange sqref="C57:C58" name="Acerage gap"/>
  </protectedRanges>
  <mergeCells count="19">
    <mergeCell ref="B61:F61"/>
    <mergeCell ref="B55:F55"/>
    <mergeCell ref="B74:G74"/>
    <mergeCell ref="B26:F26"/>
    <mergeCell ref="B39:F39"/>
    <mergeCell ref="B2:G2"/>
    <mergeCell ref="B12:G12"/>
    <mergeCell ref="B73:G73"/>
    <mergeCell ref="B60:F60"/>
    <mergeCell ref="B11:G11"/>
    <mergeCell ref="B16:G16"/>
    <mergeCell ref="B17:G17"/>
    <mergeCell ref="B25:F25"/>
    <mergeCell ref="B3:G3"/>
    <mergeCell ref="B5:G5"/>
    <mergeCell ref="B6:G6"/>
    <mergeCell ref="B10:G10"/>
    <mergeCell ref="B40:F40"/>
    <mergeCell ref="B54:F54"/>
  </mergeCells>
  <conditionalFormatting sqref="C23 E23">
    <cfRule type="cellIs" dxfId="9" priority="9" operator="equal">
      <formula>1</formula>
    </cfRule>
    <cfRule type="cellIs" dxfId="8" priority="10" operator="notEqual">
      <formula>1</formula>
    </cfRule>
  </conditionalFormatting>
  <conditionalFormatting sqref="C37">
    <cfRule type="cellIs" dxfId="7" priority="7" operator="equal">
      <formula>1</formula>
    </cfRule>
    <cfRule type="cellIs" dxfId="6" priority="8" operator="notEqual">
      <formula>1</formula>
    </cfRule>
  </conditionalFormatting>
  <conditionalFormatting sqref="C51">
    <cfRule type="cellIs" dxfId="5" priority="3" operator="equal">
      <formula>1</formula>
    </cfRule>
    <cfRule type="cellIs" dxfId="4" priority="4" operator="notEqual">
      <formula>1</formula>
    </cfRule>
  </conditionalFormatting>
  <conditionalFormatting sqref="E37">
    <cfRule type="cellIs" dxfId="3" priority="5" operator="equal">
      <formula>1</formula>
    </cfRule>
    <cfRule type="cellIs" dxfId="2" priority="6" operator="notEqual">
      <formula>1</formula>
    </cfRule>
  </conditionalFormatting>
  <conditionalFormatting sqref="E51">
    <cfRule type="cellIs" dxfId="1" priority="1" operator="equal">
      <formula>1</formula>
    </cfRule>
    <cfRule type="cellIs" dxfId="0" priority="2" operator="notEqual">
      <formula>1</formula>
    </cfRule>
  </conditionalFormatting>
  <pageMargins left="0.7" right="0.7" top="0.75" bottom="0.75" header="0.3" footer="0.3"/>
  <pageSetup paperSize="9"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A2E5F-EB5E-F345-9BBD-B522C4293EBD}">
  <dimension ref="A2:P30"/>
  <sheetViews>
    <sheetView workbookViewId="0">
      <selection activeCell="C29" sqref="C29:D29"/>
    </sheetView>
  </sheetViews>
  <sheetFormatPr baseColWidth="10" defaultColWidth="11" defaultRowHeight="23.25" customHeight="1"/>
  <cols>
    <col min="1" max="2" width="3.5" style="58" customWidth="1"/>
    <col min="3" max="3" width="97.6640625" style="58" customWidth="1"/>
    <col min="4" max="4" width="65.6640625" style="85" customWidth="1"/>
    <col min="5" max="16384" width="11" style="58"/>
  </cols>
  <sheetData>
    <row r="2" spans="1:15" ht="130" customHeight="1">
      <c r="C2" s="95" t="s">
        <v>101</v>
      </c>
      <c r="D2" s="95"/>
    </row>
    <row r="3" spans="1:15" ht="22">
      <c r="A3" s="61"/>
      <c r="B3" s="61"/>
      <c r="C3" s="1" t="s">
        <v>102</v>
      </c>
      <c r="D3" s="25"/>
      <c r="E3" s="61"/>
      <c r="F3" s="61"/>
      <c r="G3" s="61"/>
    </row>
    <row r="4" spans="1:15" ht="22">
      <c r="A4" s="61"/>
      <c r="B4" s="61"/>
      <c r="C4" s="1"/>
      <c r="D4" s="25"/>
      <c r="E4" s="61"/>
      <c r="F4" s="61"/>
      <c r="G4" s="61"/>
    </row>
    <row r="5" spans="1:15" ht="29">
      <c r="A5" s="61"/>
      <c r="B5" s="61"/>
      <c r="C5" s="86" t="s">
        <v>103</v>
      </c>
      <c r="D5" s="25"/>
      <c r="E5" s="61"/>
      <c r="F5" s="61"/>
      <c r="G5" s="61"/>
    </row>
    <row r="6" spans="1:15" s="59" customFormat="1" ht="22">
      <c r="C6" s="21" t="s">
        <v>104</v>
      </c>
      <c r="D6" s="26">
        <f>'About Your Practice'!D14</f>
        <v>100000</v>
      </c>
    </row>
    <row r="7" spans="1:15" s="59" customFormat="1" ht="22">
      <c r="C7" s="21" t="s">
        <v>105</v>
      </c>
      <c r="D7" s="26">
        <f>D6+D14</f>
        <v>101370.875</v>
      </c>
    </row>
    <row r="8" spans="1:15" s="59" customFormat="1" ht="22">
      <c r="C8" s="21" t="s">
        <v>106</v>
      </c>
      <c r="D8" s="26">
        <f>D6+D14+D24</f>
        <v>92964.976874999993</v>
      </c>
    </row>
    <row r="9" spans="1:15" s="59" customFormat="1" ht="22">
      <c r="C9" s="1"/>
      <c r="D9" s="15"/>
      <c r="N9" s="76"/>
    </row>
    <row r="10" spans="1:15" ht="29">
      <c r="C10" s="86" t="s">
        <v>107</v>
      </c>
      <c r="D10" s="27"/>
    </row>
    <row r="11" spans="1:15" s="59" customFormat="1" ht="22">
      <c r="C11" s="3"/>
      <c r="D11" s="15"/>
    </row>
    <row r="12" spans="1:15" s="59" customFormat="1" ht="22">
      <c r="C12" s="21" t="s">
        <v>108</v>
      </c>
      <c r="D12" s="28">
        <f>'About Your Practice'!F35</f>
        <v>27.500000000000004</v>
      </c>
      <c r="N12" s="76"/>
      <c r="O12" s="76"/>
    </row>
    <row r="13" spans="1:15" s="59" customFormat="1" ht="22">
      <c r="C13" s="21" t="s">
        <v>109</v>
      </c>
      <c r="D13" s="28">
        <f>'About Your Practice'!F34</f>
        <v>55.000000000000007</v>
      </c>
    </row>
    <row r="14" spans="1:15" s="59" customFormat="1" ht="22">
      <c r="C14" s="21" t="s">
        <v>110</v>
      </c>
      <c r="D14" s="26">
        <f>INDEX('Incentives and Items by MMM'!C6:C12, MATCH('About Your Practice'!C8, 'Incentives and Items by MMM'!B6:B12, 1)) * D12 + INDEX('Incentives and Items by MMM'!D6:D12, MATCH('About Your Practice'!C8, 'Incentives and Items by MMM'!B6:B12, 1)) * D13</f>
        <v>1370.8750000000002</v>
      </c>
    </row>
    <row r="15" spans="1:15" s="59" customFormat="1" ht="22">
      <c r="C15" s="1"/>
      <c r="D15" s="15"/>
    </row>
    <row r="16" spans="1:15" ht="29">
      <c r="C16" s="86" t="s">
        <v>111</v>
      </c>
      <c r="D16" s="27"/>
    </row>
    <row r="17" spans="3:16" s="59" customFormat="1" ht="23">
      <c r="C17" s="29" t="s">
        <v>112</v>
      </c>
      <c r="D17" s="26">
        <f>D14</f>
        <v>1370.8750000000002</v>
      </c>
    </row>
    <row r="18" spans="3:16" s="59" customFormat="1" ht="22">
      <c r="C18" s="1"/>
      <c r="D18" s="15"/>
    </row>
    <row r="19" spans="3:16" s="59" customFormat="1" ht="22">
      <c r="C19" s="21" t="s">
        <v>113</v>
      </c>
      <c r="D19" s="26">
        <f>-('About Your Practice'!D14*'About Your Practice'!C21*'About Your Practice'!C57*('About Your Practice'!C44+'About Your Practice'!C48) + 'About Your Practice'!D14*'About Your Practice'!C21*'About Your Practice'!C58*('About Your Practice'!C45+'About Your Practice'!C49))</f>
        <v>-19500</v>
      </c>
    </row>
    <row r="20" spans="3:16" s="59" customFormat="1" ht="22">
      <c r="C20" s="21" t="s">
        <v>108</v>
      </c>
      <c r="D20" s="28">
        <f>'About Your Practice'!F66</f>
        <v>37.099999999999994</v>
      </c>
    </row>
    <row r="21" spans="3:16" s="59" customFormat="1" ht="22">
      <c r="C21" s="21" t="s">
        <v>109</v>
      </c>
      <c r="D21" s="28">
        <f>'About Your Practice'!F65</f>
        <v>82.9</v>
      </c>
    </row>
    <row r="22" spans="3:16" s="59" customFormat="1" ht="22">
      <c r="C22" s="21" t="s">
        <v>110</v>
      </c>
      <c r="D22" s="26">
        <f>INDEX('Incentives and Items by MMM'!C6:C12, MATCH('About Your Practice'!C8, 'Incentives and Items by MMM'!B6:B12, 1)) * D20 + INDEX('Incentives and Items by MMM'!D6:D12, MATCH('About Your Practice'!C8, 'Incentives and Items by MMM'!B6:B12, 1)) * D21</f>
        <v>2035.1800000000003</v>
      </c>
    </row>
    <row r="23" spans="3:16" s="59" customFormat="1" ht="22">
      <c r="C23" s="21" t="s">
        <v>114</v>
      </c>
      <c r="D23" s="26">
        <f>0.125*('About Your Practice'!D14-(INDEX('Incentives and Items by MMM'!C6:C12, MATCH('About Your Practice'!C8, 'Incentives and Items by MMM'!B6:B12, 1)) * 'About Your Practice'!F31)-(INDEX('Incentives and Items by MMM'!D6:D12, MATCH('About Your Practice'!C8, 'Incentives and Items by MMM'!B6:B12, 1))*'About Your Practice'!F30)+D19)</f>
        <v>9058.921875</v>
      </c>
    </row>
    <row r="24" spans="3:16" s="59" customFormat="1" ht="22">
      <c r="C24" s="21" t="s">
        <v>115</v>
      </c>
      <c r="D24" s="26">
        <f>D19+D22+D23</f>
        <v>-8405.8981249999997</v>
      </c>
    </row>
    <row r="25" spans="3:16" s="59" customFormat="1" ht="22">
      <c r="C25" s="21"/>
      <c r="D25" s="15"/>
    </row>
    <row r="26" spans="3:16" s="59" customFormat="1" ht="22">
      <c r="C26" s="21" t="s">
        <v>116</v>
      </c>
      <c r="D26" s="26">
        <f>D17+D19+D22+D23</f>
        <v>-7035.0231249999997</v>
      </c>
    </row>
    <row r="27" spans="3:16" s="59" customFormat="1" ht="22">
      <c r="C27" s="1"/>
      <c r="D27" s="15"/>
    </row>
    <row r="28" spans="3:16" ht="23.25" customHeight="1">
      <c r="C28" s="2"/>
      <c r="D28" s="27"/>
    </row>
    <row r="29" spans="3:16" ht="22">
      <c r="C29" s="94" t="s">
        <v>99</v>
      </c>
      <c r="D29" s="94"/>
      <c r="E29" s="72"/>
      <c r="F29" s="72"/>
      <c r="G29" s="72"/>
      <c r="H29" s="72"/>
      <c r="I29" s="72"/>
      <c r="J29" s="72"/>
      <c r="K29" s="72"/>
      <c r="L29" s="72"/>
      <c r="M29" s="72"/>
      <c r="N29" s="72"/>
      <c r="O29" s="72"/>
      <c r="P29" s="72"/>
    </row>
    <row r="30" spans="3:16" ht="79" customHeight="1">
      <c r="C30" s="106" t="s">
        <v>100</v>
      </c>
      <c r="D30" s="106"/>
      <c r="E30" s="66"/>
      <c r="F30" s="66"/>
      <c r="G30" s="66"/>
      <c r="H30" s="66"/>
      <c r="I30" s="66"/>
      <c r="J30" s="66"/>
      <c r="K30" s="66"/>
      <c r="L30" s="66"/>
      <c r="M30" s="66"/>
      <c r="N30" s="66"/>
      <c r="O30" s="66"/>
      <c r="P30" s="66"/>
    </row>
  </sheetData>
  <sheetProtection sheet="1" objects="1" scenarios="1"/>
  <mergeCells count="3">
    <mergeCell ref="C2:D2"/>
    <mergeCell ref="C29:D29"/>
    <mergeCell ref="C30:D3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05596-066E-40A7-84CA-944ACBC89582}">
  <dimension ref="B2:J21"/>
  <sheetViews>
    <sheetView workbookViewId="0">
      <selection activeCell="F23" sqref="F23"/>
    </sheetView>
  </sheetViews>
  <sheetFormatPr baseColWidth="10" defaultColWidth="8.83203125" defaultRowHeight="22"/>
  <cols>
    <col min="1" max="1" width="4.6640625" style="59" customWidth="1"/>
    <col min="2" max="4" width="39.1640625" style="59" customWidth="1"/>
    <col min="5" max="5" width="8.83203125" style="59"/>
    <col min="6" max="14" width="10.33203125" style="59" customWidth="1"/>
    <col min="15" max="16384" width="8.83203125" style="59"/>
  </cols>
  <sheetData>
    <row r="2" spans="2:10" ht="115" customHeight="1">
      <c r="B2" s="96" t="s">
        <v>117</v>
      </c>
      <c r="C2" s="96"/>
      <c r="D2" s="96"/>
    </row>
    <row r="3" spans="2:10">
      <c r="B3" s="107" t="s">
        <v>118</v>
      </c>
      <c r="C3" s="107"/>
      <c r="D3" s="107"/>
      <c r="E3" s="68"/>
      <c r="F3" s="68"/>
      <c r="G3" s="68"/>
      <c r="H3" s="68"/>
      <c r="I3" s="68"/>
      <c r="J3" s="68"/>
    </row>
    <row r="4" spans="2:10" ht="25.5" customHeight="1">
      <c r="B4" s="19"/>
      <c r="C4" s="19"/>
      <c r="D4" s="19"/>
    </row>
    <row r="5" spans="2:10">
      <c r="B5" s="22" t="s">
        <v>119</v>
      </c>
      <c r="C5" s="22" t="s">
        <v>120</v>
      </c>
      <c r="D5" s="23" t="s">
        <v>121</v>
      </c>
    </row>
    <row r="6" spans="2:10">
      <c r="B6" s="1">
        <v>1</v>
      </c>
      <c r="C6" s="24">
        <v>7.15</v>
      </c>
      <c r="D6" s="24">
        <v>21.35</v>
      </c>
    </row>
    <row r="7" spans="2:10">
      <c r="B7" s="1">
        <v>2</v>
      </c>
      <c r="C7" s="24">
        <v>10.8</v>
      </c>
      <c r="D7" s="24">
        <v>32.5</v>
      </c>
    </row>
    <row r="8" spans="2:10">
      <c r="B8" s="1">
        <v>3</v>
      </c>
      <c r="C8" s="24">
        <v>11.45</v>
      </c>
      <c r="D8" s="24">
        <v>34.5</v>
      </c>
    </row>
    <row r="9" spans="2:10">
      <c r="B9" s="1">
        <v>4</v>
      </c>
      <c r="C9" s="24">
        <v>11.45</v>
      </c>
      <c r="D9" s="24">
        <v>34.5</v>
      </c>
    </row>
    <row r="10" spans="2:10">
      <c r="B10" s="1">
        <v>5</v>
      </c>
      <c r="C10" s="24">
        <v>12.2</v>
      </c>
      <c r="D10" s="24">
        <v>36.65</v>
      </c>
    </row>
    <row r="11" spans="2:10">
      <c r="B11" s="1">
        <v>6</v>
      </c>
      <c r="C11" s="24">
        <v>12.85</v>
      </c>
      <c r="D11" s="24">
        <v>38.700000000000003</v>
      </c>
    </row>
    <row r="12" spans="2:10">
      <c r="B12" s="1">
        <v>7</v>
      </c>
      <c r="C12" s="24">
        <v>13.7</v>
      </c>
      <c r="D12" s="24">
        <v>41.1</v>
      </c>
    </row>
    <row r="13" spans="2:10">
      <c r="B13" s="1"/>
      <c r="C13" s="1"/>
      <c r="D13" s="1"/>
    </row>
    <row r="14" spans="2:10">
      <c r="B14" s="22" t="s">
        <v>119</v>
      </c>
      <c r="C14" s="23" t="s">
        <v>122</v>
      </c>
      <c r="D14" s="23" t="s">
        <v>123</v>
      </c>
    </row>
    <row r="15" spans="2:10">
      <c r="B15" s="1">
        <v>1</v>
      </c>
      <c r="C15" s="1">
        <v>10990</v>
      </c>
      <c r="D15" s="1">
        <v>75870</v>
      </c>
    </row>
    <row r="16" spans="2:10">
      <c r="B16" s="1">
        <v>2</v>
      </c>
      <c r="C16" s="1">
        <v>10991</v>
      </c>
      <c r="D16" s="1">
        <v>75871</v>
      </c>
    </row>
    <row r="17" spans="2:4">
      <c r="B17" s="1">
        <v>3</v>
      </c>
      <c r="C17" s="1">
        <v>75855</v>
      </c>
      <c r="D17" s="1">
        <v>75873</v>
      </c>
    </row>
    <row r="18" spans="2:4">
      <c r="B18" s="1">
        <v>4</v>
      </c>
      <c r="C18" s="1">
        <v>75855</v>
      </c>
      <c r="D18" s="1">
        <v>75873</v>
      </c>
    </row>
    <row r="19" spans="2:4">
      <c r="B19" s="1">
        <v>5</v>
      </c>
      <c r="C19" s="1">
        <v>75856</v>
      </c>
      <c r="D19" s="1">
        <v>75874</v>
      </c>
    </row>
    <row r="20" spans="2:4">
      <c r="B20" s="1">
        <v>6</v>
      </c>
      <c r="C20" s="1">
        <v>75857</v>
      </c>
      <c r="D20" s="1">
        <v>75875</v>
      </c>
    </row>
    <row r="21" spans="2:4">
      <c r="B21" s="1">
        <v>7</v>
      </c>
      <c r="C21" s="1">
        <v>75858</v>
      </c>
      <c r="D21" s="1">
        <v>75876</v>
      </c>
    </row>
  </sheetData>
  <sheetProtection sheet="1" objects="1" scenarios="1"/>
  <mergeCells count="2">
    <mergeCell ref="B3:D3"/>
    <mergeCell ref="B2:D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EC907-D870-46CD-ABA2-B91C2E80E220}">
  <dimension ref="B2:N366"/>
  <sheetViews>
    <sheetView zoomScale="83" workbookViewId="0">
      <selection activeCell="F3" sqref="F3"/>
    </sheetView>
  </sheetViews>
  <sheetFormatPr baseColWidth="10" defaultColWidth="10.83203125" defaultRowHeight="19"/>
  <cols>
    <col min="1" max="1" width="5" style="58" customWidth="1"/>
    <col min="2" max="2" width="16.6640625" style="79" customWidth="1"/>
    <col min="3" max="3" width="37.6640625" style="79" customWidth="1"/>
    <col min="4" max="4" width="54.6640625" style="58" customWidth="1"/>
    <col min="5" max="16384" width="10.83203125" style="58"/>
  </cols>
  <sheetData>
    <row r="2" spans="2:14" ht="117" customHeight="1">
      <c r="B2" s="96" t="s">
        <v>124</v>
      </c>
      <c r="C2" s="96"/>
      <c r="D2" s="96"/>
    </row>
    <row r="3" spans="2:14" ht="22">
      <c r="B3" s="107" t="s">
        <v>118</v>
      </c>
      <c r="C3" s="107"/>
      <c r="D3" s="107"/>
    </row>
    <row r="4" spans="2:14" ht="23.25" customHeight="1">
      <c r="B4" s="19"/>
      <c r="C4" s="19"/>
      <c r="D4" s="19"/>
    </row>
    <row r="5" spans="2:14" s="59" customFormat="1" ht="28.5" customHeight="1">
      <c r="B5" s="20" t="s">
        <v>125</v>
      </c>
      <c r="C5" s="20" t="s">
        <v>126</v>
      </c>
      <c r="D5" s="20" t="s">
        <v>127</v>
      </c>
      <c r="F5" s="68"/>
      <c r="G5" s="68"/>
      <c r="H5" s="68"/>
      <c r="I5" s="68"/>
      <c r="J5" s="68"/>
      <c r="K5" s="68"/>
      <c r="L5" s="68"/>
      <c r="M5" s="68"/>
      <c r="N5" s="68"/>
    </row>
    <row r="6" spans="2:14" s="59" customFormat="1" ht="22">
      <c r="B6" s="21">
        <v>3</v>
      </c>
      <c r="C6" s="21" t="s">
        <v>128</v>
      </c>
      <c r="D6" s="1" t="s">
        <v>129</v>
      </c>
    </row>
    <row r="7" spans="2:14" s="59" customFormat="1" ht="22">
      <c r="B7" s="21">
        <v>4</v>
      </c>
      <c r="C7" s="21" t="s">
        <v>128</v>
      </c>
      <c r="D7" s="1"/>
    </row>
    <row r="8" spans="2:14" s="59" customFormat="1" ht="22">
      <c r="B8" s="21">
        <v>23</v>
      </c>
      <c r="C8" s="21" t="s">
        <v>23</v>
      </c>
      <c r="D8" s="1"/>
    </row>
    <row r="9" spans="2:14" s="59" customFormat="1" ht="22">
      <c r="B9" s="21">
        <v>24</v>
      </c>
      <c r="C9" s="21" t="s">
        <v>23</v>
      </c>
      <c r="D9" s="1"/>
    </row>
    <row r="10" spans="2:14" s="59" customFormat="1" ht="22">
      <c r="B10" s="21">
        <v>36</v>
      </c>
      <c r="C10" s="21" t="s">
        <v>23</v>
      </c>
      <c r="D10" s="1"/>
    </row>
    <row r="11" spans="2:14" s="59" customFormat="1" ht="22">
      <c r="B11" s="21">
        <v>37</v>
      </c>
      <c r="C11" s="21" t="s">
        <v>23</v>
      </c>
      <c r="D11" s="1"/>
    </row>
    <row r="12" spans="2:14" s="59" customFormat="1" ht="22">
      <c r="B12" s="21">
        <v>44</v>
      </c>
      <c r="C12" s="21" t="s">
        <v>23</v>
      </c>
      <c r="D12" s="1"/>
    </row>
    <row r="13" spans="2:14" s="59" customFormat="1" ht="22">
      <c r="B13" s="21">
        <v>47</v>
      </c>
      <c r="C13" s="21" t="s">
        <v>23</v>
      </c>
      <c r="D13" s="1"/>
    </row>
    <row r="14" spans="2:14" s="59" customFormat="1" ht="22">
      <c r="B14" s="21">
        <v>52</v>
      </c>
      <c r="C14" s="21" t="s">
        <v>128</v>
      </c>
      <c r="D14" s="1"/>
    </row>
    <row r="15" spans="2:14" s="59" customFormat="1" ht="22">
      <c r="B15" s="21">
        <v>53</v>
      </c>
      <c r="C15" s="21" t="s">
        <v>23</v>
      </c>
      <c r="D15" s="1"/>
    </row>
    <row r="16" spans="2:14" s="59" customFormat="1" ht="22">
      <c r="B16" s="21">
        <v>54</v>
      </c>
      <c r="C16" s="21" t="s">
        <v>23</v>
      </c>
      <c r="D16" s="1"/>
    </row>
    <row r="17" spans="2:4" s="59" customFormat="1" ht="22">
      <c r="B17" s="21">
        <v>57</v>
      </c>
      <c r="C17" s="21" t="s">
        <v>23</v>
      </c>
      <c r="D17" s="1"/>
    </row>
    <row r="18" spans="2:4" s="59" customFormat="1" ht="22">
      <c r="B18" s="21">
        <v>58</v>
      </c>
      <c r="C18" s="21" t="s">
        <v>128</v>
      </c>
      <c r="D18" s="1"/>
    </row>
    <row r="19" spans="2:4" s="59" customFormat="1" ht="22">
      <c r="B19" s="21">
        <v>59</v>
      </c>
      <c r="C19" s="21" t="s">
        <v>23</v>
      </c>
      <c r="D19" s="1"/>
    </row>
    <row r="20" spans="2:4" s="59" customFormat="1" ht="22">
      <c r="B20" s="21">
        <v>60</v>
      </c>
      <c r="C20" s="21" t="s">
        <v>23</v>
      </c>
      <c r="D20" s="1"/>
    </row>
    <row r="21" spans="2:4" s="59" customFormat="1" ht="22">
      <c r="B21" s="21">
        <v>65</v>
      </c>
      <c r="C21" s="21" t="s">
        <v>23</v>
      </c>
      <c r="D21" s="1"/>
    </row>
    <row r="22" spans="2:4" s="59" customFormat="1" ht="22">
      <c r="B22" s="21">
        <v>123</v>
      </c>
      <c r="C22" s="21" t="s">
        <v>23</v>
      </c>
      <c r="D22" s="1"/>
    </row>
    <row r="23" spans="2:4" s="59" customFormat="1" ht="22">
      <c r="B23" s="21">
        <v>124</v>
      </c>
      <c r="C23" s="21" t="s">
        <v>23</v>
      </c>
      <c r="D23" s="1"/>
    </row>
    <row r="24" spans="2:4" s="59" customFormat="1" ht="22">
      <c r="B24" s="21">
        <v>151</v>
      </c>
      <c r="C24" s="21" t="s">
        <v>23</v>
      </c>
      <c r="D24" s="1"/>
    </row>
    <row r="25" spans="2:4" s="59" customFormat="1" ht="22">
      <c r="B25" s="21">
        <v>160</v>
      </c>
      <c r="C25" s="21" t="s">
        <v>128</v>
      </c>
      <c r="D25" s="1"/>
    </row>
    <row r="26" spans="2:4" s="59" customFormat="1" ht="22">
      <c r="B26" s="21">
        <v>161</v>
      </c>
      <c r="C26" s="21" t="s">
        <v>128</v>
      </c>
      <c r="D26" s="1"/>
    </row>
    <row r="27" spans="2:4" s="59" customFormat="1" ht="22">
      <c r="B27" s="21">
        <v>162</v>
      </c>
      <c r="C27" s="21" t="s">
        <v>128</v>
      </c>
      <c r="D27" s="1"/>
    </row>
    <row r="28" spans="2:4" s="59" customFormat="1" ht="22">
      <c r="B28" s="21">
        <v>163</v>
      </c>
      <c r="C28" s="21" t="s">
        <v>128</v>
      </c>
      <c r="D28" s="1"/>
    </row>
    <row r="29" spans="2:4" s="59" customFormat="1" ht="22">
      <c r="B29" s="21">
        <v>164</v>
      </c>
      <c r="C29" s="21" t="s">
        <v>128</v>
      </c>
      <c r="D29" s="1"/>
    </row>
    <row r="30" spans="2:4" s="59" customFormat="1" ht="22">
      <c r="B30" s="21">
        <v>165</v>
      </c>
      <c r="C30" s="21" t="s">
        <v>23</v>
      </c>
      <c r="D30" s="1"/>
    </row>
    <row r="31" spans="2:4" s="59" customFormat="1" ht="22">
      <c r="B31" s="21">
        <v>170</v>
      </c>
      <c r="C31" s="21" t="s">
        <v>128</v>
      </c>
      <c r="D31" s="1"/>
    </row>
    <row r="32" spans="2:4" s="59" customFormat="1" ht="22">
      <c r="B32" s="21">
        <v>171</v>
      </c>
      <c r="C32" s="21" t="s">
        <v>128</v>
      </c>
      <c r="D32" s="1"/>
    </row>
    <row r="33" spans="2:4" s="59" customFormat="1" ht="22">
      <c r="B33" s="21">
        <v>172</v>
      </c>
      <c r="C33" s="21" t="s">
        <v>128</v>
      </c>
      <c r="D33" s="1"/>
    </row>
    <row r="34" spans="2:4" s="59" customFormat="1" ht="22">
      <c r="B34" s="21">
        <v>177</v>
      </c>
      <c r="C34" s="21" t="s">
        <v>128</v>
      </c>
      <c r="D34" s="1"/>
    </row>
    <row r="35" spans="2:4" s="59" customFormat="1" ht="22">
      <c r="B35" s="21">
        <v>179</v>
      </c>
      <c r="C35" s="21" t="s">
        <v>128</v>
      </c>
      <c r="D35" s="1"/>
    </row>
    <row r="36" spans="2:4" s="59" customFormat="1" ht="22">
      <c r="B36" s="21">
        <v>181</v>
      </c>
      <c r="C36" s="21" t="s">
        <v>128</v>
      </c>
      <c r="D36" s="1"/>
    </row>
    <row r="37" spans="2:4" s="59" customFormat="1" ht="22">
      <c r="B37" s="21">
        <v>185</v>
      </c>
      <c r="C37" s="21" t="s">
        <v>23</v>
      </c>
      <c r="D37" s="1"/>
    </row>
    <row r="38" spans="2:4" s="59" customFormat="1" ht="22">
      <c r="B38" s="21">
        <v>187</v>
      </c>
      <c r="C38" s="21" t="s">
        <v>23</v>
      </c>
      <c r="D38" s="1"/>
    </row>
    <row r="39" spans="2:4" s="59" customFormat="1" ht="22">
      <c r="B39" s="21">
        <v>189</v>
      </c>
      <c r="C39" s="21" t="s">
        <v>23</v>
      </c>
      <c r="D39" s="1"/>
    </row>
    <row r="40" spans="2:4" s="59" customFormat="1" ht="22">
      <c r="B40" s="21">
        <v>191</v>
      </c>
      <c r="C40" s="21" t="s">
        <v>23</v>
      </c>
      <c r="D40" s="1"/>
    </row>
    <row r="41" spans="2:4" s="59" customFormat="1" ht="22">
      <c r="B41" s="21">
        <v>193</v>
      </c>
      <c r="C41" s="21" t="s">
        <v>128</v>
      </c>
      <c r="D41" s="1"/>
    </row>
    <row r="42" spans="2:4" s="59" customFormat="1" ht="22">
      <c r="B42" s="21">
        <v>195</v>
      </c>
      <c r="C42" s="21" t="s">
        <v>128</v>
      </c>
      <c r="D42" s="1"/>
    </row>
    <row r="43" spans="2:4" s="59" customFormat="1" ht="22">
      <c r="B43" s="21">
        <v>197</v>
      </c>
      <c r="C43" s="21" t="s">
        <v>128</v>
      </c>
      <c r="D43" s="1"/>
    </row>
    <row r="44" spans="2:4" s="59" customFormat="1" ht="22">
      <c r="B44" s="21">
        <v>199</v>
      </c>
      <c r="C44" s="21" t="s">
        <v>128</v>
      </c>
      <c r="D44" s="1"/>
    </row>
    <row r="45" spans="2:4" s="59" customFormat="1" ht="22">
      <c r="B45" s="21">
        <v>203</v>
      </c>
      <c r="C45" s="21" t="s">
        <v>23</v>
      </c>
      <c r="D45" s="1"/>
    </row>
    <row r="46" spans="2:4" s="59" customFormat="1" ht="22">
      <c r="B46" s="21">
        <v>206</v>
      </c>
      <c r="C46" s="21" t="s">
        <v>23</v>
      </c>
      <c r="D46" s="1"/>
    </row>
    <row r="47" spans="2:4" s="59" customFormat="1" ht="22">
      <c r="B47" s="21">
        <v>214</v>
      </c>
      <c r="C47" s="21" t="s">
        <v>128</v>
      </c>
      <c r="D47" s="1"/>
    </row>
    <row r="48" spans="2:4" s="59" customFormat="1" ht="22">
      <c r="B48" s="21">
        <v>215</v>
      </c>
      <c r="C48" s="21" t="s">
        <v>128</v>
      </c>
      <c r="D48" s="1"/>
    </row>
    <row r="49" spans="2:4" s="59" customFormat="1" ht="22">
      <c r="B49" s="21">
        <v>218</v>
      </c>
      <c r="C49" s="21" t="s">
        <v>128</v>
      </c>
      <c r="D49" s="1"/>
    </row>
    <row r="50" spans="2:4" s="59" customFormat="1" ht="22">
      <c r="B50" s="21">
        <v>219</v>
      </c>
      <c r="C50" s="21" t="s">
        <v>128</v>
      </c>
      <c r="D50" s="1"/>
    </row>
    <row r="51" spans="2:4" s="59" customFormat="1" ht="22">
      <c r="B51" s="21">
        <v>220</v>
      </c>
      <c r="C51" s="21" t="s">
        <v>128</v>
      </c>
      <c r="D51" s="1"/>
    </row>
    <row r="52" spans="2:4" s="59" customFormat="1" ht="22">
      <c r="B52" s="21">
        <v>221</v>
      </c>
      <c r="C52" s="21" t="s">
        <v>128</v>
      </c>
      <c r="D52" s="1"/>
    </row>
    <row r="53" spans="2:4" s="59" customFormat="1" ht="22">
      <c r="B53" s="21">
        <v>222</v>
      </c>
      <c r="C53" s="21" t="s">
        <v>128</v>
      </c>
      <c r="D53" s="1"/>
    </row>
    <row r="54" spans="2:4" s="59" customFormat="1" ht="22">
      <c r="B54" s="21">
        <v>223</v>
      </c>
      <c r="C54" s="21" t="s">
        <v>128</v>
      </c>
      <c r="D54" s="1"/>
    </row>
    <row r="55" spans="2:4" s="59" customFormat="1" ht="22">
      <c r="B55" s="21">
        <v>224</v>
      </c>
      <c r="C55" s="21" t="s">
        <v>128</v>
      </c>
      <c r="D55" s="1"/>
    </row>
    <row r="56" spans="2:4" s="59" customFormat="1" ht="22">
      <c r="B56" s="21">
        <v>225</v>
      </c>
      <c r="C56" s="21" t="s">
        <v>128</v>
      </c>
      <c r="D56" s="1"/>
    </row>
    <row r="57" spans="2:4" s="59" customFormat="1" ht="22">
      <c r="B57" s="21">
        <v>226</v>
      </c>
      <c r="C57" s="21" t="s">
        <v>128</v>
      </c>
      <c r="D57" s="1"/>
    </row>
    <row r="58" spans="2:4" s="59" customFormat="1" ht="22">
      <c r="B58" s="21">
        <v>227</v>
      </c>
      <c r="C58" s="21" t="s">
        <v>128</v>
      </c>
      <c r="D58" s="1"/>
    </row>
    <row r="59" spans="2:4" s="59" customFormat="1" ht="22">
      <c r="B59" s="21">
        <v>228</v>
      </c>
      <c r="C59" s="21" t="s">
        <v>128</v>
      </c>
      <c r="D59" s="1"/>
    </row>
    <row r="60" spans="2:4" s="59" customFormat="1" ht="22">
      <c r="B60" s="21">
        <v>229</v>
      </c>
      <c r="C60" s="21" t="s">
        <v>128</v>
      </c>
      <c r="D60" s="1"/>
    </row>
    <row r="61" spans="2:4" s="59" customFormat="1" ht="22">
      <c r="B61" s="21">
        <v>230</v>
      </c>
      <c r="C61" s="21" t="s">
        <v>128</v>
      </c>
      <c r="D61" s="1"/>
    </row>
    <row r="62" spans="2:4" s="59" customFormat="1" ht="22">
      <c r="B62" s="21">
        <v>231</v>
      </c>
      <c r="C62" s="21" t="s">
        <v>128</v>
      </c>
      <c r="D62" s="1"/>
    </row>
    <row r="63" spans="2:4" s="59" customFormat="1" ht="22">
      <c r="B63" s="21">
        <v>232</v>
      </c>
      <c r="C63" s="21" t="s">
        <v>128</v>
      </c>
      <c r="D63" s="1"/>
    </row>
    <row r="64" spans="2:4" s="59" customFormat="1" ht="22">
      <c r="B64" s="21">
        <v>233</v>
      </c>
      <c r="C64" s="21" t="s">
        <v>128</v>
      </c>
      <c r="D64" s="1"/>
    </row>
    <row r="65" spans="2:4" s="59" customFormat="1" ht="22">
      <c r="B65" s="21">
        <v>235</v>
      </c>
      <c r="C65" s="21" t="s">
        <v>128</v>
      </c>
      <c r="D65" s="1"/>
    </row>
    <row r="66" spans="2:4" s="59" customFormat="1" ht="22">
      <c r="B66" s="21">
        <v>236</v>
      </c>
      <c r="C66" s="21" t="s">
        <v>128</v>
      </c>
      <c r="D66" s="1"/>
    </row>
    <row r="67" spans="2:4" s="59" customFormat="1" ht="22">
      <c r="B67" s="21">
        <v>237</v>
      </c>
      <c r="C67" s="21" t="s">
        <v>128</v>
      </c>
      <c r="D67" s="1"/>
    </row>
    <row r="68" spans="2:4" s="59" customFormat="1" ht="22">
      <c r="B68" s="21">
        <v>238</v>
      </c>
      <c r="C68" s="21" t="s">
        <v>128</v>
      </c>
      <c r="D68" s="1"/>
    </row>
    <row r="69" spans="2:4" s="59" customFormat="1" ht="22">
      <c r="B69" s="21">
        <v>239</v>
      </c>
      <c r="C69" s="21" t="s">
        <v>128</v>
      </c>
      <c r="D69" s="1"/>
    </row>
    <row r="70" spans="2:4" s="59" customFormat="1" ht="22">
      <c r="B70" s="21">
        <v>240</v>
      </c>
      <c r="C70" s="21" t="s">
        <v>128</v>
      </c>
      <c r="D70" s="1"/>
    </row>
    <row r="71" spans="2:4" s="59" customFormat="1" ht="22">
      <c r="B71" s="21">
        <v>243</v>
      </c>
      <c r="C71" s="21" t="s">
        <v>128</v>
      </c>
      <c r="D71" s="1"/>
    </row>
    <row r="72" spans="2:4" s="59" customFormat="1" ht="22">
      <c r="B72" s="21">
        <v>244</v>
      </c>
      <c r="C72" s="21" t="s">
        <v>128</v>
      </c>
      <c r="D72" s="1"/>
    </row>
    <row r="73" spans="2:4" s="59" customFormat="1" ht="22">
      <c r="B73" s="21">
        <v>245</v>
      </c>
      <c r="C73" s="21" t="s">
        <v>128</v>
      </c>
      <c r="D73" s="1"/>
    </row>
    <row r="74" spans="2:4" s="59" customFormat="1" ht="22">
      <c r="B74" s="21">
        <v>249</v>
      </c>
      <c r="C74" s="21" t="s">
        <v>128</v>
      </c>
      <c r="D74" s="1"/>
    </row>
    <row r="75" spans="2:4" s="59" customFormat="1" ht="22">
      <c r="B75" s="21">
        <v>272</v>
      </c>
      <c r="C75" s="21" t="s">
        <v>128</v>
      </c>
      <c r="D75" s="1"/>
    </row>
    <row r="76" spans="2:4" s="59" customFormat="1" ht="22">
      <c r="B76" s="21">
        <v>276</v>
      </c>
      <c r="C76" s="21" t="s">
        <v>128</v>
      </c>
      <c r="D76" s="1"/>
    </row>
    <row r="77" spans="2:4" s="59" customFormat="1" ht="22">
      <c r="B77" s="21">
        <v>277</v>
      </c>
      <c r="C77" s="21" t="s">
        <v>128</v>
      </c>
      <c r="D77" s="1"/>
    </row>
    <row r="78" spans="2:4" s="59" customFormat="1" ht="22">
      <c r="B78" s="21">
        <v>279</v>
      </c>
      <c r="C78" s="21" t="s">
        <v>128</v>
      </c>
      <c r="D78" s="1"/>
    </row>
    <row r="79" spans="2:4" s="59" customFormat="1" ht="22">
      <c r="B79" s="21">
        <v>281</v>
      </c>
      <c r="C79" s="21" t="s">
        <v>128</v>
      </c>
      <c r="D79" s="1"/>
    </row>
    <row r="80" spans="2:4" s="59" customFormat="1" ht="22">
      <c r="B80" s="21">
        <v>282</v>
      </c>
      <c r="C80" s="21" t="s">
        <v>128</v>
      </c>
      <c r="D80" s="1"/>
    </row>
    <row r="81" spans="2:4" s="59" customFormat="1" ht="22">
      <c r="B81" s="21">
        <v>283</v>
      </c>
      <c r="C81" s="21" t="s">
        <v>128</v>
      </c>
      <c r="D81" s="1"/>
    </row>
    <row r="82" spans="2:4" s="59" customFormat="1" ht="22">
      <c r="B82" s="21">
        <v>285</v>
      </c>
      <c r="C82" s="21" t="s">
        <v>128</v>
      </c>
      <c r="D82" s="1"/>
    </row>
    <row r="83" spans="2:4" s="59" customFormat="1" ht="22">
      <c r="B83" s="21">
        <v>286</v>
      </c>
      <c r="C83" s="21" t="s">
        <v>128</v>
      </c>
      <c r="D83" s="1"/>
    </row>
    <row r="84" spans="2:4" s="59" customFormat="1" ht="22">
      <c r="B84" s="21">
        <v>287</v>
      </c>
      <c r="C84" s="21" t="s">
        <v>128</v>
      </c>
      <c r="D84" s="1"/>
    </row>
    <row r="85" spans="2:4" s="59" customFormat="1" ht="22">
      <c r="B85" s="21">
        <v>301</v>
      </c>
      <c r="C85" s="21" t="s">
        <v>23</v>
      </c>
      <c r="D85" s="1"/>
    </row>
    <row r="86" spans="2:4" s="59" customFormat="1" ht="22">
      <c r="B86" s="21">
        <v>303</v>
      </c>
      <c r="C86" s="21" t="s">
        <v>23</v>
      </c>
      <c r="D86" s="1"/>
    </row>
    <row r="87" spans="2:4" s="59" customFormat="1" ht="22">
      <c r="B87" s="21">
        <v>309</v>
      </c>
      <c r="C87" s="21" t="s">
        <v>128</v>
      </c>
      <c r="D87" s="1"/>
    </row>
    <row r="88" spans="2:4" s="59" customFormat="1" ht="22">
      <c r="B88" s="21">
        <v>311</v>
      </c>
      <c r="C88" s="21" t="s">
        <v>128</v>
      </c>
      <c r="D88" s="1"/>
    </row>
    <row r="89" spans="2:4" s="59" customFormat="1" ht="22">
      <c r="B89" s="21">
        <v>313</v>
      </c>
      <c r="C89" s="21" t="s">
        <v>128</v>
      </c>
      <c r="D89" s="1"/>
    </row>
    <row r="90" spans="2:4" s="59" customFormat="1" ht="22">
      <c r="B90" s="21">
        <v>315</v>
      </c>
      <c r="C90" s="21" t="s">
        <v>128</v>
      </c>
      <c r="D90" s="1"/>
    </row>
    <row r="91" spans="2:4" s="59" customFormat="1" ht="22">
      <c r="B91" s="21">
        <v>585</v>
      </c>
      <c r="C91" s="21" t="s">
        <v>128</v>
      </c>
      <c r="D91" s="1"/>
    </row>
    <row r="92" spans="2:4" s="59" customFormat="1" ht="22">
      <c r="B92" s="21">
        <v>588</v>
      </c>
      <c r="C92" s="21" t="s">
        <v>128</v>
      </c>
      <c r="D92" s="1"/>
    </row>
    <row r="93" spans="2:4" s="59" customFormat="1" ht="22">
      <c r="B93" s="21">
        <v>591</v>
      </c>
      <c r="C93" s="21" t="s">
        <v>128</v>
      </c>
      <c r="D93" s="1"/>
    </row>
    <row r="94" spans="2:4" s="59" customFormat="1" ht="22">
      <c r="B94" s="21">
        <v>594</v>
      </c>
      <c r="C94" s="21" t="s">
        <v>128</v>
      </c>
      <c r="D94" s="1"/>
    </row>
    <row r="95" spans="2:4" s="59" customFormat="1" ht="22">
      <c r="B95" s="21">
        <v>599</v>
      </c>
      <c r="C95" s="21" t="s">
        <v>128</v>
      </c>
      <c r="D95" s="1"/>
    </row>
    <row r="96" spans="2:4" s="59" customFormat="1" ht="22">
      <c r="B96" s="21">
        <v>600</v>
      </c>
      <c r="C96" s="21" t="s">
        <v>128</v>
      </c>
      <c r="D96" s="1"/>
    </row>
    <row r="97" spans="2:4" s="59" customFormat="1" ht="22">
      <c r="B97" s="21">
        <v>699</v>
      </c>
      <c r="C97" s="21" t="s">
        <v>128</v>
      </c>
      <c r="D97" s="1"/>
    </row>
    <row r="98" spans="2:4" s="59" customFormat="1" ht="22">
      <c r="B98" s="21">
        <v>701</v>
      </c>
      <c r="C98" s="21" t="s">
        <v>128</v>
      </c>
      <c r="D98" s="1"/>
    </row>
    <row r="99" spans="2:4" s="59" customFormat="1" ht="22">
      <c r="B99" s="21">
        <v>703</v>
      </c>
      <c r="C99" s="21" t="s">
        <v>128</v>
      </c>
      <c r="D99" s="1"/>
    </row>
    <row r="100" spans="2:4" s="59" customFormat="1" ht="22">
      <c r="B100" s="21">
        <v>705</v>
      </c>
      <c r="C100" s="21" t="s">
        <v>128</v>
      </c>
      <c r="D100" s="1"/>
    </row>
    <row r="101" spans="2:4" s="59" customFormat="1" ht="22">
      <c r="B101" s="21">
        <v>707</v>
      </c>
      <c r="C101" s="21" t="s">
        <v>128</v>
      </c>
      <c r="D101" s="1"/>
    </row>
    <row r="102" spans="2:4" s="59" customFormat="1" ht="22">
      <c r="B102" s="21">
        <v>715</v>
      </c>
      <c r="C102" s="21" t="s">
        <v>128</v>
      </c>
      <c r="D102" s="1"/>
    </row>
    <row r="103" spans="2:4" s="59" customFormat="1" ht="22">
      <c r="B103" s="21">
        <v>721</v>
      </c>
      <c r="C103" s="21" t="s">
        <v>128</v>
      </c>
      <c r="D103" s="1"/>
    </row>
    <row r="104" spans="2:4" s="59" customFormat="1" ht="22">
      <c r="B104" s="21">
        <v>723</v>
      </c>
      <c r="C104" s="21" t="s">
        <v>128</v>
      </c>
      <c r="D104" s="1"/>
    </row>
    <row r="105" spans="2:4" s="59" customFormat="1" ht="22">
      <c r="B105" s="21">
        <v>729</v>
      </c>
      <c r="C105" s="21" t="s">
        <v>128</v>
      </c>
      <c r="D105" s="1"/>
    </row>
    <row r="106" spans="2:4" s="59" customFormat="1" ht="22">
      <c r="B106" s="21">
        <v>731</v>
      </c>
      <c r="C106" s="21" t="s">
        <v>128</v>
      </c>
      <c r="D106" s="1"/>
    </row>
    <row r="107" spans="2:4" s="59" customFormat="1" ht="22">
      <c r="B107" s="21">
        <v>732</v>
      </c>
      <c r="C107" s="21" t="s">
        <v>128</v>
      </c>
      <c r="D107" s="1"/>
    </row>
    <row r="108" spans="2:4" s="59" customFormat="1" ht="22">
      <c r="B108" s="21">
        <v>733</v>
      </c>
      <c r="C108" s="21" t="s">
        <v>128</v>
      </c>
      <c r="D108" s="1"/>
    </row>
    <row r="109" spans="2:4" s="59" customFormat="1" ht="22">
      <c r="B109" s="21">
        <v>735</v>
      </c>
      <c r="C109" s="21" t="s">
        <v>128</v>
      </c>
      <c r="D109" s="1"/>
    </row>
    <row r="110" spans="2:4" s="59" customFormat="1" ht="22">
      <c r="B110" s="21">
        <v>737</v>
      </c>
      <c r="C110" s="21" t="s">
        <v>23</v>
      </c>
      <c r="D110" s="1"/>
    </row>
    <row r="111" spans="2:4" s="59" customFormat="1" ht="22">
      <c r="B111" s="21">
        <v>739</v>
      </c>
      <c r="C111" s="21" t="s">
        <v>128</v>
      </c>
      <c r="D111" s="1"/>
    </row>
    <row r="112" spans="2:4" s="59" customFormat="1" ht="22">
      <c r="B112" s="21">
        <v>741</v>
      </c>
      <c r="C112" s="21" t="s">
        <v>23</v>
      </c>
      <c r="D112" s="1"/>
    </row>
    <row r="113" spans="2:4" s="59" customFormat="1" ht="22">
      <c r="B113" s="21">
        <v>743</v>
      </c>
      <c r="C113" s="21" t="s">
        <v>128</v>
      </c>
      <c r="D113" s="1"/>
    </row>
    <row r="114" spans="2:4" s="59" customFormat="1" ht="22">
      <c r="B114" s="21">
        <v>745</v>
      </c>
      <c r="C114" s="21" t="s">
        <v>23</v>
      </c>
      <c r="D114" s="1"/>
    </row>
    <row r="115" spans="2:4" s="59" customFormat="1" ht="22">
      <c r="B115" s="21">
        <v>747</v>
      </c>
      <c r="C115" s="21" t="s">
        <v>128</v>
      </c>
      <c r="D115" s="1"/>
    </row>
    <row r="116" spans="2:4" s="59" customFormat="1" ht="22">
      <c r="B116" s="21">
        <v>750</v>
      </c>
      <c r="C116" s="21" t="s">
        <v>128</v>
      </c>
      <c r="D116" s="1"/>
    </row>
    <row r="117" spans="2:4" s="59" customFormat="1" ht="22">
      <c r="B117" s="21">
        <v>758</v>
      </c>
      <c r="C117" s="21" t="s">
        <v>128</v>
      </c>
      <c r="D117" s="1"/>
    </row>
    <row r="118" spans="2:4" s="59" customFormat="1" ht="22">
      <c r="B118" s="21">
        <v>761</v>
      </c>
      <c r="C118" s="21" t="s">
        <v>128</v>
      </c>
      <c r="D118" s="1"/>
    </row>
    <row r="119" spans="2:4" s="59" customFormat="1" ht="22">
      <c r="B119" s="21">
        <v>763</v>
      </c>
      <c r="C119" s="21" t="s">
        <v>23</v>
      </c>
      <c r="D119" s="1"/>
    </row>
    <row r="120" spans="2:4" s="59" customFormat="1" ht="22">
      <c r="B120" s="21">
        <v>766</v>
      </c>
      <c r="C120" s="21" t="s">
        <v>23</v>
      </c>
      <c r="D120" s="1"/>
    </row>
    <row r="121" spans="2:4" s="59" customFormat="1" ht="22">
      <c r="B121" s="21">
        <v>769</v>
      </c>
      <c r="C121" s="21" t="s">
        <v>23</v>
      </c>
      <c r="D121" s="1"/>
    </row>
    <row r="122" spans="2:4" s="59" customFormat="1" ht="22">
      <c r="B122" s="21">
        <v>772</v>
      </c>
      <c r="C122" s="21" t="s">
        <v>128</v>
      </c>
      <c r="D122" s="1"/>
    </row>
    <row r="123" spans="2:4" s="59" customFormat="1" ht="22">
      <c r="B123" s="21">
        <v>776</v>
      </c>
      <c r="C123" s="21" t="s">
        <v>23</v>
      </c>
      <c r="D123" s="1"/>
    </row>
    <row r="124" spans="2:4" s="59" customFormat="1" ht="22">
      <c r="B124" s="21">
        <v>788</v>
      </c>
      <c r="C124" s="21" t="s">
        <v>23</v>
      </c>
      <c r="D124" s="1"/>
    </row>
    <row r="125" spans="2:4" s="59" customFormat="1" ht="22">
      <c r="B125" s="21">
        <v>789</v>
      </c>
      <c r="C125" s="21" t="s">
        <v>23</v>
      </c>
      <c r="D125" s="1"/>
    </row>
    <row r="126" spans="2:4" s="59" customFormat="1" ht="22">
      <c r="B126" s="21">
        <v>792</v>
      </c>
      <c r="C126" s="21" t="s">
        <v>128</v>
      </c>
      <c r="D126" s="1"/>
    </row>
    <row r="127" spans="2:4" s="59" customFormat="1" ht="22">
      <c r="B127" s="21">
        <v>900</v>
      </c>
      <c r="C127" s="21" t="s">
        <v>128</v>
      </c>
      <c r="D127" s="1"/>
    </row>
    <row r="128" spans="2:4" s="59" customFormat="1" ht="22">
      <c r="B128" s="21">
        <v>903</v>
      </c>
      <c r="C128" s="21" t="s">
        <v>128</v>
      </c>
      <c r="D128" s="1"/>
    </row>
    <row r="129" spans="2:4" s="59" customFormat="1" ht="22">
      <c r="B129" s="21">
        <v>930</v>
      </c>
      <c r="C129" s="21" t="s">
        <v>128</v>
      </c>
      <c r="D129" s="1"/>
    </row>
    <row r="130" spans="2:4" s="59" customFormat="1" ht="22">
      <c r="B130" s="21">
        <v>933</v>
      </c>
      <c r="C130" s="21" t="s">
        <v>128</v>
      </c>
      <c r="D130" s="1"/>
    </row>
    <row r="131" spans="2:4" s="59" customFormat="1" ht="22">
      <c r="B131" s="21">
        <v>935</v>
      </c>
      <c r="C131" s="21" t="s">
        <v>128</v>
      </c>
      <c r="D131" s="1"/>
    </row>
    <row r="132" spans="2:4" s="59" customFormat="1" ht="22">
      <c r="B132" s="21">
        <v>937</v>
      </c>
      <c r="C132" s="21" t="s">
        <v>128</v>
      </c>
      <c r="D132" s="1"/>
    </row>
    <row r="133" spans="2:4" s="59" customFormat="1" ht="22">
      <c r="B133" s="21">
        <v>943</v>
      </c>
      <c r="C133" s="21" t="s">
        <v>128</v>
      </c>
      <c r="D133" s="1"/>
    </row>
    <row r="134" spans="2:4" s="59" customFormat="1" ht="22">
      <c r="B134" s="21">
        <v>945</v>
      </c>
      <c r="C134" s="21" t="s">
        <v>128</v>
      </c>
      <c r="D134" s="1"/>
    </row>
    <row r="135" spans="2:4" s="59" customFormat="1" ht="22">
      <c r="B135" s="21">
        <v>969</v>
      </c>
      <c r="C135" s="21" t="s">
        <v>128</v>
      </c>
      <c r="D135" s="1"/>
    </row>
    <row r="136" spans="2:4" s="59" customFormat="1" ht="22">
      <c r="B136" s="21">
        <v>971</v>
      </c>
      <c r="C136" s="21" t="s">
        <v>128</v>
      </c>
      <c r="D136" s="1"/>
    </row>
    <row r="137" spans="2:4" s="59" customFormat="1" ht="22">
      <c r="B137" s="21">
        <v>972</v>
      </c>
      <c r="C137" s="21" t="s">
        <v>128</v>
      </c>
      <c r="D137" s="1"/>
    </row>
    <row r="138" spans="2:4" s="59" customFormat="1" ht="22">
      <c r="B138" s="21">
        <v>973</v>
      </c>
      <c r="C138" s="21" t="s">
        <v>128</v>
      </c>
      <c r="D138" s="1"/>
    </row>
    <row r="139" spans="2:4" s="59" customFormat="1" ht="22">
      <c r="B139" s="21">
        <v>975</v>
      </c>
      <c r="C139" s="21" t="s">
        <v>128</v>
      </c>
      <c r="D139" s="1"/>
    </row>
    <row r="140" spans="2:4" s="59" customFormat="1" ht="22">
      <c r="B140" s="21">
        <v>986</v>
      </c>
      <c r="C140" s="21" t="s">
        <v>128</v>
      </c>
      <c r="D140" s="1"/>
    </row>
    <row r="141" spans="2:4" s="59" customFormat="1" ht="22">
      <c r="B141" s="21">
        <v>2197</v>
      </c>
      <c r="C141" s="21" t="s">
        <v>23</v>
      </c>
      <c r="D141" s="1"/>
    </row>
    <row r="142" spans="2:4" s="59" customFormat="1" ht="22">
      <c r="B142" s="21">
        <v>2198</v>
      </c>
      <c r="C142" s="21" t="s">
        <v>23</v>
      </c>
      <c r="D142" s="1"/>
    </row>
    <row r="143" spans="2:4" s="59" customFormat="1" ht="22">
      <c r="B143" s="21">
        <v>2200</v>
      </c>
      <c r="C143" s="21" t="s">
        <v>23</v>
      </c>
      <c r="D143" s="1"/>
    </row>
    <row r="144" spans="2:4" s="59" customFormat="1" ht="22">
      <c r="B144" s="21">
        <v>2700</v>
      </c>
      <c r="C144" s="21" t="s">
        <v>128</v>
      </c>
      <c r="D144" s="1"/>
    </row>
    <row r="145" spans="2:4" s="59" customFormat="1" ht="22">
      <c r="B145" s="21">
        <v>2701</v>
      </c>
      <c r="C145" s="21" t="s">
        <v>128</v>
      </c>
      <c r="D145" s="1"/>
    </row>
    <row r="146" spans="2:4" s="59" customFormat="1" ht="22">
      <c r="B146" s="21">
        <v>2712</v>
      </c>
      <c r="C146" s="21" t="s">
        <v>128</v>
      </c>
      <c r="D146" s="1"/>
    </row>
    <row r="147" spans="2:4" s="59" customFormat="1" ht="22">
      <c r="B147" s="21">
        <v>2713</v>
      </c>
      <c r="C147" s="21" t="s">
        <v>128</v>
      </c>
      <c r="D147" s="1"/>
    </row>
    <row r="148" spans="2:4" s="59" customFormat="1" ht="22">
      <c r="B148" s="21">
        <v>2715</v>
      </c>
      <c r="C148" s="21" t="s">
        <v>128</v>
      </c>
      <c r="D148" s="1"/>
    </row>
    <row r="149" spans="2:4" s="59" customFormat="1" ht="22">
      <c r="B149" s="21">
        <v>2717</v>
      </c>
      <c r="C149" s="21" t="s">
        <v>128</v>
      </c>
      <c r="D149" s="1"/>
    </row>
    <row r="150" spans="2:4" s="59" customFormat="1" ht="22">
      <c r="B150" s="21">
        <v>2721</v>
      </c>
      <c r="C150" s="21" t="s">
        <v>128</v>
      </c>
      <c r="D150" s="1"/>
    </row>
    <row r="151" spans="2:4" s="59" customFormat="1" ht="22">
      <c r="B151" s="21">
        <v>2723</v>
      </c>
      <c r="C151" s="21" t="s">
        <v>128</v>
      </c>
      <c r="D151" s="1"/>
    </row>
    <row r="152" spans="2:4" s="59" customFormat="1" ht="22">
      <c r="B152" s="21">
        <v>2725</v>
      </c>
      <c r="C152" s="21" t="s">
        <v>128</v>
      </c>
      <c r="D152" s="1"/>
    </row>
    <row r="153" spans="2:4" s="59" customFormat="1" ht="22">
      <c r="B153" s="21">
        <v>2727</v>
      </c>
      <c r="C153" s="21" t="s">
        <v>128</v>
      </c>
      <c r="D153" s="1"/>
    </row>
    <row r="154" spans="2:4" s="59" customFormat="1" ht="22">
      <c r="B154" s="21">
        <v>2739</v>
      </c>
      <c r="C154" s="21" t="s">
        <v>128</v>
      </c>
      <c r="D154" s="1"/>
    </row>
    <row r="155" spans="2:4" s="59" customFormat="1" ht="22">
      <c r="B155" s="21">
        <v>2741</v>
      </c>
      <c r="C155" s="21" t="s">
        <v>128</v>
      </c>
      <c r="D155" s="1"/>
    </row>
    <row r="156" spans="2:4" s="59" customFormat="1" ht="22">
      <c r="B156" s="21">
        <v>2743</v>
      </c>
      <c r="C156" s="21" t="s">
        <v>128</v>
      </c>
      <c r="D156" s="1"/>
    </row>
    <row r="157" spans="2:4" s="59" customFormat="1" ht="22">
      <c r="B157" s="21">
        <v>2745</v>
      </c>
      <c r="C157" s="21" t="s">
        <v>128</v>
      </c>
      <c r="D157" s="1"/>
    </row>
    <row r="158" spans="2:4" s="59" customFormat="1" ht="22">
      <c r="B158" s="21">
        <v>4001</v>
      </c>
      <c r="C158" s="21" t="s">
        <v>128</v>
      </c>
      <c r="D158" s="1"/>
    </row>
    <row r="159" spans="2:4" s="59" customFormat="1" ht="22">
      <c r="B159" s="21">
        <v>5000</v>
      </c>
      <c r="C159" s="21" t="s">
        <v>128</v>
      </c>
      <c r="D159" s="1"/>
    </row>
    <row r="160" spans="2:4" s="59" customFormat="1" ht="22">
      <c r="B160" s="21">
        <v>5003</v>
      </c>
      <c r="C160" s="21" t="s">
        <v>128</v>
      </c>
      <c r="D160" s="1"/>
    </row>
    <row r="161" spans="2:4" s="59" customFormat="1" ht="22">
      <c r="B161" s="21">
        <v>5010</v>
      </c>
      <c r="C161" s="21" t="s">
        <v>128</v>
      </c>
      <c r="D161" s="1"/>
    </row>
    <row r="162" spans="2:4" s="59" customFormat="1" ht="22">
      <c r="B162" s="21">
        <v>5020</v>
      </c>
      <c r="C162" s="21" t="s">
        <v>23</v>
      </c>
      <c r="D162" s="1"/>
    </row>
    <row r="163" spans="2:4" s="59" customFormat="1" ht="22">
      <c r="B163" s="21">
        <v>5021</v>
      </c>
      <c r="C163" s="21" t="s">
        <v>128</v>
      </c>
      <c r="D163" s="1"/>
    </row>
    <row r="164" spans="2:4" s="59" customFormat="1" ht="22">
      <c r="B164" s="21">
        <v>5022</v>
      </c>
      <c r="C164" s="21" t="s">
        <v>128</v>
      </c>
      <c r="D164" s="1"/>
    </row>
    <row r="165" spans="2:4" s="59" customFormat="1" ht="22">
      <c r="B165" s="21">
        <v>5023</v>
      </c>
      <c r="C165" s="21" t="s">
        <v>23</v>
      </c>
      <c r="D165" s="1"/>
    </row>
    <row r="166" spans="2:4" s="59" customFormat="1" ht="22">
      <c r="B166" s="21">
        <v>5027</v>
      </c>
      <c r="C166" s="21" t="s">
        <v>128</v>
      </c>
      <c r="D166" s="1"/>
    </row>
    <row r="167" spans="2:4" s="59" customFormat="1" ht="22">
      <c r="B167" s="21">
        <v>5028</v>
      </c>
      <c r="C167" s="21" t="s">
        <v>23</v>
      </c>
      <c r="D167" s="1"/>
    </row>
    <row r="168" spans="2:4" s="59" customFormat="1" ht="22">
      <c r="B168" s="21">
        <v>5030</v>
      </c>
      <c r="C168" s="21" t="s">
        <v>128</v>
      </c>
      <c r="D168" s="1"/>
    </row>
    <row r="169" spans="2:4" s="59" customFormat="1" ht="22">
      <c r="B169" s="21">
        <v>5031</v>
      </c>
      <c r="C169" s="21" t="s">
        <v>128</v>
      </c>
      <c r="D169" s="1"/>
    </row>
    <row r="170" spans="2:4" s="59" customFormat="1" ht="22">
      <c r="B170" s="21">
        <v>5032</v>
      </c>
      <c r="C170" s="21" t="s">
        <v>128</v>
      </c>
      <c r="D170" s="1"/>
    </row>
    <row r="171" spans="2:4" s="59" customFormat="1" ht="22">
      <c r="B171" s="21">
        <v>5033</v>
      </c>
      <c r="C171" s="21" t="s">
        <v>128</v>
      </c>
      <c r="D171" s="1"/>
    </row>
    <row r="172" spans="2:4" s="59" customFormat="1" ht="22">
      <c r="B172" s="21">
        <v>5035</v>
      </c>
      <c r="C172" s="21" t="s">
        <v>128</v>
      </c>
      <c r="D172" s="1"/>
    </row>
    <row r="173" spans="2:4" s="59" customFormat="1" ht="22">
      <c r="B173" s="21">
        <v>5036</v>
      </c>
      <c r="C173" s="21" t="s">
        <v>128</v>
      </c>
      <c r="D173" s="1"/>
    </row>
    <row r="174" spans="2:4" s="59" customFormat="1" ht="22">
      <c r="B174" s="21">
        <v>5040</v>
      </c>
      <c r="C174" s="21" t="s">
        <v>23</v>
      </c>
      <c r="D174" s="1"/>
    </row>
    <row r="175" spans="2:4" s="59" customFormat="1" ht="22">
      <c r="B175" s="21">
        <v>5042</v>
      </c>
      <c r="C175" s="21" t="s">
        <v>128</v>
      </c>
      <c r="D175" s="1"/>
    </row>
    <row r="176" spans="2:4" s="59" customFormat="1" ht="22">
      <c r="B176" s="21">
        <v>5043</v>
      </c>
      <c r="C176" s="21" t="s">
        <v>23</v>
      </c>
      <c r="D176" s="1"/>
    </row>
    <row r="177" spans="2:4" s="59" customFormat="1" ht="22">
      <c r="B177" s="21">
        <v>5044</v>
      </c>
      <c r="C177" s="21" t="s">
        <v>128</v>
      </c>
      <c r="D177" s="1"/>
    </row>
    <row r="178" spans="2:4" s="59" customFormat="1" ht="22">
      <c r="B178" s="21">
        <v>5049</v>
      </c>
      <c r="C178" s="21" t="s">
        <v>23</v>
      </c>
      <c r="D178" s="1"/>
    </row>
    <row r="179" spans="2:4" s="59" customFormat="1" ht="22">
      <c r="B179" s="21">
        <v>5060</v>
      </c>
      <c r="C179" s="21" t="s">
        <v>23</v>
      </c>
      <c r="D179" s="1"/>
    </row>
    <row r="180" spans="2:4" s="59" customFormat="1" ht="22">
      <c r="B180" s="21">
        <v>5063</v>
      </c>
      <c r="C180" s="21" t="s">
        <v>23</v>
      </c>
      <c r="D180" s="1"/>
    </row>
    <row r="181" spans="2:4" s="59" customFormat="1" ht="22">
      <c r="B181" s="21">
        <v>5067</v>
      </c>
      <c r="C181" s="21" t="s">
        <v>23</v>
      </c>
      <c r="D181" s="1"/>
    </row>
    <row r="182" spans="2:4" s="59" customFormat="1" ht="22">
      <c r="B182" s="21">
        <v>5071</v>
      </c>
      <c r="C182" s="21" t="s">
        <v>23</v>
      </c>
      <c r="D182" s="1"/>
    </row>
    <row r="183" spans="2:4" s="59" customFormat="1" ht="22">
      <c r="B183" s="21">
        <v>5076</v>
      </c>
      <c r="C183" s="21" t="s">
        <v>23</v>
      </c>
      <c r="D183" s="1"/>
    </row>
    <row r="184" spans="2:4" s="59" customFormat="1" ht="22">
      <c r="B184" s="21">
        <v>5077</v>
      </c>
      <c r="C184" s="21" t="s">
        <v>23</v>
      </c>
      <c r="D184" s="1"/>
    </row>
    <row r="185" spans="2:4" s="59" customFormat="1" ht="22">
      <c r="B185" s="21">
        <v>5200</v>
      </c>
      <c r="C185" s="21" t="s">
        <v>128</v>
      </c>
      <c r="D185" s="1"/>
    </row>
    <row r="186" spans="2:4" s="59" customFormat="1" ht="22">
      <c r="B186" s="21">
        <v>5203</v>
      </c>
      <c r="C186" s="21" t="s">
        <v>23</v>
      </c>
      <c r="D186" s="1"/>
    </row>
    <row r="187" spans="2:4" s="59" customFormat="1" ht="22">
      <c r="B187" s="21">
        <v>5207</v>
      </c>
      <c r="C187" s="21" t="s">
        <v>23</v>
      </c>
      <c r="D187" s="1"/>
    </row>
    <row r="188" spans="2:4" s="59" customFormat="1" ht="22">
      <c r="B188" s="21">
        <v>5208</v>
      </c>
      <c r="C188" s="21" t="s">
        <v>23</v>
      </c>
      <c r="D188" s="1"/>
    </row>
    <row r="189" spans="2:4" s="59" customFormat="1" ht="22">
      <c r="B189" s="21">
        <v>5209</v>
      </c>
      <c r="C189" s="21" t="s">
        <v>23</v>
      </c>
      <c r="D189" s="1"/>
    </row>
    <row r="190" spans="2:4" s="59" customFormat="1" ht="22">
      <c r="B190" s="21">
        <v>5220</v>
      </c>
      <c r="C190" s="21" t="s">
        <v>128</v>
      </c>
      <c r="D190" s="1"/>
    </row>
    <row r="191" spans="2:4" s="59" customFormat="1" ht="22">
      <c r="B191" s="21">
        <v>5223</v>
      </c>
      <c r="C191" s="21" t="s">
        <v>23</v>
      </c>
      <c r="D191" s="1"/>
    </row>
    <row r="192" spans="2:4" s="59" customFormat="1" ht="22">
      <c r="B192" s="21">
        <v>5227</v>
      </c>
      <c r="C192" s="21" t="s">
        <v>23</v>
      </c>
      <c r="D192" s="1"/>
    </row>
    <row r="193" spans="2:4" s="59" customFormat="1" ht="22">
      <c r="B193" s="21">
        <v>5228</v>
      </c>
      <c r="C193" s="21" t="s">
        <v>23</v>
      </c>
      <c r="D193" s="1"/>
    </row>
    <row r="194" spans="2:4" s="59" customFormat="1" ht="22">
      <c r="B194" s="21">
        <v>5260</v>
      </c>
      <c r="C194" s="21" t="s">
        <v>128</v>
      </c>
      <c r="D194" s="1"/>
    </row>
    <row r="195" spans="2:4" s="59" customFormat="1" ht="22">
      <c r="B195" s="21">
        <v>5261</v>
      </c>
      <c r="C195" s="21" t="s">
        <v>23</v>
      </c>
      <c r="D195" s="1"/>
    </row>
    <row r="196" spans="2:4" s="59" customFormat="1" ht="22">
      <c r="B196" s="21">
        <v>5262</v>
      </c>
      <c r="C196" s="21" t="s">
        <v>23</v>
      </c>
      <c r="D196" s="1"/>
    </row>
    <row r="197" spans="2:4" s="59" customFormat="1" ht="22">
      <c r="B197" s="21">
        <v>5263</v>
      </c>
      <c r="C197" s="21" t="s">
        <v>23</v>
      </c>
      <c r="D197" s="1"/>
    </row>
    <row r="198" spans="2:4" s="59" customFormat="1" ht="22">
      <c r="B198" s="21">
        <v>5265</v>
      </c>
      <c r="C198" s="21" t="s">
        <v>23</v>
      </c>
      <c r="D198" s="1"/>
    </row>
    <row r="199" spans="2:4" s="59" customFormat="1" ht="22">
      <c r="B199" s="21">
        <v>5267</v>
      </c>
      <c r="C199" s="21" t="s">
        <v>23</v>
      </c>
      <c r="D199" s="1"/>
    </row>
    <row r="200" spans="2:4" s="59" customFormat="1" ht="22">
      <c r="B200" s="21">
        <v>10660</v>
      </c>
      <c r="C200" s="21" t="s">
        <v>128</v>
      </c>
      <c r="D200" s="1"/>
    </row>
    <row r="201" spans="2:4" s="59" customFormat="1" ht="22">
      <c r="B201" s="21">
        <v>10661</v>
      </c>
      <c r="C201" s="21" t="s">
        <v>128</v>
      </c>
      <c r="D201" s="1"/>
    </row>
    <row r="202" spans="2:4" s="59" customFormat="1" ht="22">
      <c r="B202" s="21">
        <v>90001</v>
      </c>
      <c r="C202" s="21" t="s">
        <v>128</v>
      </c>
      <c r="D202" s="1"/>
    </row>
    <row r="203" spans="2:4" s="59" customFormat="1" ht="22">
      <c r="B203" s="21">
        <v>90002</v>
      </c>
      <c r="C203" s="21" t="s">
        <v>128</v>
      </c>
      <c r="D203" s="1"/>
    </row>
    <row r="204" spans="2:4" s="59" customFormat="1" ht="22">
      <c r="B204" s="21">
        <v>90005</v>
      </c>
      <c r="C204" s="21" t="s">
        <v>128</v>
      </c>
      <c r="D204" s="1"/>
    </row>
    <row r="205" spans="2:4" s="59" customFormat="1" ht="22">
      <c r="B205" s="21">
        <v>90020</v>
      </c>
      <c r="C205" s="21" t="s">
        <v>128</v>
      </c>
      <c r="D205" s="1"/>
    </row>
    <row r="206" spans="2:4" s="59" customFormat="1" ht="22">
      <c r="B206" s="21">
        <v>90035</v>
      </c>
      <c r="C206" s="21" t="s">
        <v>23</v>
      </c>
      <c r="D206" s="1"/>
    </row>
    <row r="207" spans="2:4" s="59" customFormat="1" ht="22">
      <c r="B207" s="21">
        <v>90043</v>
      </c>
      <c r="C207" s="21" t="s">
        <v>23</v>
      </c>
      <c r="D207" s="1"/>
    </row>
    <row r="208" spans="2:4" s="59" customFormat="1" ht="22">
      <c r="B208" s="21">
        <v>90051</v>
      </c>
      <c r="C208" s="21" t="s">
        <v>23</v>
      </c>
      <c r="D208" s="1"/>
    </row>
    <row r="209" spans="2:4" s="59" customFormat="1" ht="22">
      <c r="B209" s="21">
        <v>90054</v>
      </c>
      <c r="C209" s="21" t="s">
        <v>23</v>
      </c>
      <c r="D209" s="1"/>
    </row>
    <row r="210" spans="2:4" s="59" customFormat="1" ht="22">
      <c r="B210" s="21">
        <v>90092</v>
      </c>
      <c r="C210" s="21" t="s">
        <v>128</v>
      </c>
      <c r="D210" s="1"/>
    </row>
    <row r="211" spans="2:4" s="59" customFormat="1" ht="22">
      <c r="B211" s="21">
        <v>90093</v>
      </c>
      <c r="C211" s="21" t="s">
        <v>23</v>
      </c>
      <c r="D211" s="1"/>
    </row>
    <row r="212" spans="2:4" s="59" customFormat="1" ht="22">
      <c r="B212" s="21">
        <v>90095</v>
      </c>
      <c r="C212" s="21" t="s">
        <v>23</v>
      </c>
      <c r="D212" s="1"/>
    </row>
    <row r="213" spans="2:4" s="59" customFormat="1" ht="22">
      <c r="B213" s="21">
        <v>90096</v>
      </c>
      <c r="C213" s="21" t="s">
        <v>23</v>
      </c>
      <c r="D213" s="1"/>
    </row>
    <row r="214" spans="2:4" s="59" customFormat="1" ht="22">
      <c r="B214" s="21">
        <v>90098</v>
      </c>
      <c r="C214" s="21" t="s">
        <v>23</v>
      </c>
      <c r="D214" s="1"/>
    </row>
    <row r="215" spans="2:4" s="59" customFormat="1" ht="22">
      <c r="B215" s="21">
        <v>90183</v>
      </c>
      <c r="C215" s="21" t="s">
        <v>128</v>
      </c>
      <c r="D215" s="1"/>
    </row>
    <row r="216" spans="2:4" s="59" customFormat="1" ht="22">
      <c r="B216" s="21">
        <v>90188</v>
      </c>
      <c r="C216" s="21" t="s">
        <v>23</v>
      </c>
      <c r="D216" s="1"/>
    </row>
    <row r="217" spans="2:4" s="59" customFormat="1" ht="22">
      <c r="B217" s="21">
        <v>90202</v>
      </c>
      <c r="C217" s="21" t="s">
        <v>23</v>
      </c>
      <c r="D217" s="1"/>
    </row>
    <row r="218" spans="2:4" s="59" customFormat="1" ht="22">
      <c r="B218" s="21">
        <v>90212</v>
      </c>
      <c r="C218" s="21" t="s">
        <v>23</v>
      </c>
      <c r="D218" s="1"/>
    </row>
    <row r="219" spans="2:4" s="59" customFormat="1" ht="22">
      <c r="B219" s="21">
        <v>90215</v>
      </c>
      <c r="C219" s="21" t="s">
        <v>23</v>
      </c>
      <c r="D219" s="1"/>
    </row>
    <row r="220" spans="2:4" s="59" customFormat="1" ht="22">
      <c r="B220" s="21">
        <v>90250</v>
      </c>
      <c r="C220" s="21" t="s">
        <v>128</v>
      </c>
      <c r="D220" s="1"/>
    </row>
    <row r="221" spans="2:4" s="59" customFormat="1" ht="22">
      <c r="B221" s="21">
        <v>90251</v>
      </c>
      <c r="C221" s="21" t="s">
        <v>128</v>
      </c>
      <c r="D221" s="1"/>
    </row>
    <row r="222" spans="2:4" s="59" customFormat="1" ht="22">
      <c r="B222" s="21">
        <v>90252</v>
      </c>
      <c r="C222" s="21" t="s">
        <v>128</v>
      </c>
      <c r="D222" s="1"/>
    </row>
    <row r="223" spans="2:4" s="59" customFormat="1" ht="22">
      <c r="B223" s="21">
        <v>90253</v>
      </c>
      <c r="C223" s="21" t="s">
        <v>128</v>
      </c>
      <c r="D223" s="1"/>
    </row>
    <row r="224" spans="2:4" s="59" customFormat="1" ht="22">
      <c r="B224" s="21">
        <v>90254</v>
      </c>
      <c r="C224" s="21" t="s">
        <v>128</v>
      </c>
      <c r="D224" s="1"/>
    </row>
    <row r="225" spans="2:4" s="59" customFormat="1" ht="22">
      <c r="B225" s="21">
        <v>90255</v>
      </c>
      <c r="C225" s="21" t="s">
        <v>128</v>
      </c>
      <c r="D225" s="1"/>
    </row>
    <row r="226" spans="2:4" s="59" customFormat="1" ht="22">
      <c r="B226" s="21">
        <v>90256</v>
      </c>
      <c r="C226" s="21" t="s">
        <v>128</v>
      </c>
      <c r="D226" s="1"/>
    </row>
    <row r="227" spans="2:4" s="59" customFormat="1" ht="22">
      <c r="B227" s="21">
        <v>90257</v>
      </c>
      <c r="C227" s="21" t="s">
        <v>128</v>
      </c>
      <c r="D227" s="1"/>
    </row>
    <row r="228" spans="2:4" s="59" customFormat="1" ht="22">
      <c r="B228" s="21">
        <v>90264</v>
      </c>
      <c r="C228" s="21" t="s">
        <v>128</v>
      </c>
      <c r="D228" s="1"/>
    </row>
    <row r="229" spans="2:4" s="59" customFormat="1" ht="22">
      <c r="B229" s="21">
        <v>90265</v>
      </c>
      <c r="C229" s="21" t="s">
        <v>128</v>
      </c>
      <c r="D229" s="1"/>
    </row>
    <row r="230" spans="2:4" s="59" customFormat="1" ht="22">
      <c r="B230" s="21">
        <v>90271</v>
      </c>
      <c r="C230" s="21" t="s">
        <v>128</v>
      </c>
      <c r="D230" s="1"/>
    </row>
    <row r="231" spans="2:4" s="59" customFormat="1" ht="22">
      <c r="B231" s="21">
        <v>90272</v>
      </c>
      <c r="C231" s="21" t="s">
        <v>128</v>
      </c>
      <c r="D231" s="1"/>
    </row>
    <row r="232" spans="2:4" s="59" customFormat="1" ht="22">
      <c r="B232" s="21">
        <v>90273</v>
      </c>
      <c r="C232" s="21" t="s">
        <v>128</v>
      </c>
      <c r="D232" s="1"/>
    </row>
    <row r="233" spans="2:4" s="59" customFormat="1" ht="22">
      <c r="B233" s="21">
        <v>90274</v>
      </c>
      <c r="C233" s="21" t="s">
        <v>128</v>
      </c>
      <c r="D233" s="1"/>
    </row>
    <row r="234" spans="2:4" s="59" customFormat="1" ht="22">
      <c r="B234" s="21">
        <v>90275</v>
      </c>
      <c r="C234" s="21" t="s">
        <v>128</v>
      </c>
      <c r="D234" s="1"/>
    </row>
    <row r="235" spans="2:4" s="59" customFormat="1" ht="22">
      <c r="B235" s="21">
        <v>90276</v>
      </c>
      <c r="C235" s="21" t="s">
        <v>128</v>
      </c>
      <c r="D235" s="1"/>
    </row>
    <row r="236" spans="2:4" s="59" customFormat="1" ht="22">
      <c r="B236" s="21">
        <v>90277</v>
      </c>
      <c r="C236" s="21" t="s">
        <v>128</v>
      </c>
      <c r="D236" s="1"/>
    </row>
    <row r="237" spans="2:4" s="59" customFormat="1" ht="22">
      <c r="B237" s="21">
        <v>90278</v>
      </c>
      <c r="C237" s="21" t="s">
        <v>128</v>
      </c>
      <c r="D237" s="1"/>
    </row>
    <row r="238" spans="2:4" s="59" customFormat="1" ht="22">
      <c r="B238" s="21">
        <v>91790</v>
      </c>
      <c r="C238" s="21" t="s">
        <v>128</v>
      </c>
      <c r="D238" s="1"/>
    </row>
    <row r="239" spans="2:4" s="59" customFormat="1" ht="22">
      <c r="B239" s="21">
        <v>91792</v>
      </c>
      <c r="C239" s="21" t="s">
        <v>128</v>
      </c>
      <c r="D239" s="1"/>
    </row>
    <row r="240" spans="2:4" s="59" customFormat="1" ht="22">
      <c r="B240" s="21">
        <v>91794</v>
      </c>
      <c r="C240" s="21" t="s">
        <v>128</v>
      </c>
      <c r="D240" s="1"/>
    </row>
    <row r="241" spans="2:4" s="59" customFormat="1" ht="22">
      <c r="B241" s="21">
        <v>91800</v>
      </c>
      <c r="C241" s="21" t="s">
        <v>23</v>
      </c>
      <c r="D241" s="1"/>
    </row>
    <row r="242" spans="2:4" s="59" customFormat="1" ht="22">
      <c r="B242" s="21">
        <v>91801</v>
      </c>
      <c r="C242" s="21" t="s">
        <v>130</v>
      </c>
      <c r="D242" s="1"/>
    </row>
    <row r="243" spans="2:4" s="59" customFormat="1" ht="22">
      <c r="B243" s="21">
        <v>91802</v>
      </c>
      <c r="C243" s="21" t="s">
        <v>130</v>
      </c>
      <c r="D243" s="1"/>
    </row>
    <row r="244" spans="2:4" s="59" customFormat="1" ht="22">
      <c r="B244" s="21">
        <v>91803</v>
      </c>
      <c r="C244" s="21" t="s">
        <v>23</v>
      </c>
      <c r="D244" s="1"/>
    </row>
    <row r="245" spans="2:4" s="59" customFormat="1" ht="22">
      <c r="B245" s="21">
        <v>91804</v>
      </c>
      <c r="C245" s="21" t="s">
        <v>130</v>
      </c>
      <c r="D245" s="1"/>
    </row>
    <row r="246" spans="2:4" s="59" customFormat="1" ht="22">
      <c r="B246" s="21">
        <v>91805</v>
      </c>
      <c r="C246" s="21" t="s">
        <v>130</v>
      </c>
      <c r="D246" s="1"/>
    </row>
    <row r="247" spans="2:4" s="59" customFormat="1" ht="22">
      <c r="B247" s="21">
        <v>91806</v>
      </c>
      <c r="C247" s="21" t="s">
        <v>23</v>
      </c>
      <c r="D247" s="1"/>
    </row>
    <row r="248" spans="2:4" s="59" customFormat="1" ht="22">
      <c r="B248" s="21">
        <v>91807</v>
      </c>
      <c r="C248" s="21" t="s">
        <v>23</v>
      </c>
      <c r="D248" s="1"/>
    </row>
    <row r="249" spans="2:4" s="59" customFormat="1" ht="22">
      <c r="B249" s="21">
        <v>91808</v>
      </c>
      <c r="C249" s="21" t="s">
        <v>23</v>
      </c>
      <c r="D249" s="1"/>
    </row>
    <row r="250" spans="2:4" s="59" customFormat="1" ht="22">
      <c r="B250" s="21">
        <v>91818</v>
      </c>
      <c r="C250" s="21" t="s">
        <v>128</v>
      </c>
      <c r="D250" s="1"/>
    </row>
    <row r="251" spans="2:4" s="59" customFormat="1" ht="22">
      <c r="B251" s="21">
        <v>91819</v>
      </c>
      <c r="C251" s="21" t="s">
        <v>128</v>
      </c>
      <c r="D251" s="1"/>
    </row>
    <row r="252" spans="2:4" s="59" customFormat="1" ht="22">
      <c r="B252" s="21">
        <v>91820</v>
      </c>
      <c r="C252" s="21" t="s">
        <v>128</v>
      </c>
      <c r="D252" s="1"/>
    </row>
    <row r="253" spans="2:4" s="59" customFormat="1" ht="22">
      <c r="B253" s="21">
        <v>91821</v>
      </c>
      <c r="C253" s="21" t="s">
        <v>128</v>
      </c>
      <c r="D253" s="1"/>
    </row>
    <row r="254" spans="2:4" s="59" customFormat="1" ht="22">
      <c r="B254" s="21">
        <v>91842</v>
      </c>
      <c r="C254" s="21" t="s">
        <v>128</v>
      </c>
      <c r="D254" s="1"/>
    </row>
    <row r="255" spans="2:4" s="59" customFormat="1" ht="22">
      <c r="B255" s="21">
        <v>91843</v>
      </c>
      <c r="C255" s="21" t="s">
        <v>128</v>
      </c>
      <c r="D255" s="1"/>
    </row>
    <row r="256" spans="2:4" s="59" customFormat="1" ht="22">
      <c r="B256" s="21">
        <v>91844</v>
      </c>
      <c r="C256" s="21" t="s">
        <v>128</v>
      </c>
      <c r="D256" s="1"/>
    </row>
    <row r="257" spans="2:4" s="59" customFormat="1" ht="22">
      <c r="B257" s="21">
        <v>91845</v>
      </c>
      <c r="C257" s="21" t="s">
        <v>128</v>
      </c>
      <c r="D257" s="1"/>
    </row>
    <row r="258" spans="2:4" s="59" customFormat="1" ht="22">
      <c r="B258" s="21">
        <v>91859</v>
      </c>
      <c r="C258" s="21" t="s">
        <v>128</v>
      </c>
      <c r="D258" s="1"/>
    </row>
    <row r="259" spans="2:4" s="59" customFormat="1" ht="22">
      <c r="B259" s="21">
        <v>91861</v>
      </c>
      <c r="C259" s="21" t="s">
        <v>128</v>
      </c>
      <c r="D259" s="1"/>
    </row>
    <row r="260" spans="2:4" s="59" customFormat="1" ht="22">
      <c r="B260" s="21">
        <v>91862</v>
      </c>
      <c r="C260" s="21" t="s">
        <v>128</v>
      </c>
      <c r="D260" s="1"/>
    </row>
    <row r="261" spans="2:4" s="59" customFormat="1" ht="22">
      <c r="B261" s="21">
        <v>91863</v>
      </c>
      <c r="C261" s="21" t="s">
        <v>128</v>
      </c>
      <c r="D261" s="1"/>
    </row>
    <row r="262" spans="2:4" s="59" customFormat="1" ht="22">
      <c r="B262" s="21">
        <v>91864</v>
      </c>
      <c r="C262" s="21" t="s">
        <v>128</v>
      </c>
      <c r="D262" s="1"/>
    </row>
    <row r="263" spans="2:4" s="59" customFormat="1" ht="22">
      <c r="B263" s="21">
        <v>91865</v>
      </c>
      <c r="C263" s="21" t="s">
        <v>128</v>
      </c>
      <c r="D263" s="1"/>
    </row>
    <row r="264" spans="2:4" s="59" customFormat="1" ht="22">
      <c r="B264" s="21">
        <v>91866</v>
      </c>
      <c r="C264" s="21" t="s">
        <v>128</v>
      </c>
      <c r="D264" s="1"/>
    </row>
    <row r="265" spans="2:4" s="59" customFormat="1" ht="22">
      <c r="B265" s="21">
        <v>91867</v>
      </c>
      <c r="C265" s="21" t="s">
        <v>128</v>
      </c>
      <c r="D265" s="1"/>
    </row>
    <row r="266" spans="2:4" s="59" customFormat="1" ht="22">
      <c r="B266" s="21">
        <v>91890</v>
      </c>
      <c r="C266" s="21" t="s">
        <v>128</v>
      </c>
      <c r="D266" s="1"/>
    </row>
    <row r="267" spans="2:4" s="59" customFormat="1" ht="22">
      <c r="B267" s="21">
        <v>91891</v>
      </c>
      <c r="C267" s="21" t="s">
        <v>23</v>
      </c>
      <c r="D267" s="1"/>
    </row>
    <row r="268" spans="2:4" s="59" customFormat="1" ht="22">
      <c r="B268" s="21">
        <v>91892</v>
      </c>
      <c r="C268" s="21" t="s">
        <v>128</v>
      </c>
      <c r="D268" s="1"/>
    </row>
    <row r="269" spans="2:4" s="59" customFormat="1" ht="22">
      <c r="B269" s="21">
        <v>91893</v>
      </c>
      <c r="C269" s="21" t="s">
        <v>23</v>
      </c>
      <c r="D269" s="1"/>
    </row>
    <row r="270" spans="2:4" s="59" customFormat="1" ht="22">
      <c r="B270" s="21">
        <v>91900</v>
      </c>
      <c r="C270" s="21" t="s">
        <v>130</v>
      </c>
      <c r="D270" s="1"/>
    </row>
    <row r="271" spans="2:4" s="59" customFormat="1" ht="22">
      <c r="B271" s="21">
        <v>91903</v>
      </c>
      <c r="C271" s="21" t="s">
        <v>130</v>
      </c>
      <c r="D271" s="1"/>
    </row>
    <row r="272" spans="2:4" s="59" customFormat="1" ht="22">
      <c r="B272" s="21">
        <v>91906</v>
      </c>
      <c r="C272" s="21" t="s">
        <v>23</v>
      </c>
      <c r="D272" s="1"/>
    </row>
    <row r="273" spans="2:4" s="59" customFormat="1" ht="22">
      <c r="B273" s="21">
        <v>91910</v>
      </c>
      <c r="C273" s="21" t="s">
        <v>130</v>
      </c>
      <c r="D273" s="1"/>
    </row>
    <row r="274" spans="2:4" s="59" customFormat="1" ht="22">
      <c r="B274" s="21">
        <v>91913</v>
      </c>
      <c r="C274" s="21" t="s">
        <v>130</v>
      </c>
      <c r="D274" s="1"/>
    </row>
    <row r="275" spans="2:4" s="59" customFormat="1" ht="22">
      <c r="B275" s="21">
        <v>91916</v>
      </c>
      <c r="C275" s="21" t="s">
        <v>23</v>
      </c>
      <c r="D275" s="1"/>
    </row>
    <row r="276" spans="2:4" s="59" customFormat="1" ht="22">
      <c r="B276" s="21">
        <v>91920</v>
      </c>
      <c r="C276" s="21" t="s">
        <v>130</v>
      </c>
      <c r="D276" s="1"/>
    </row>
    <row r="277" spans="2:4" s="59" customFormat="1" ht="22">
      <c r="B277" s="21">
        <v>91923</v>
      </c>
      <c r="C277" s="21" t="s">
        <v>130</v>
      </c>
      <c r="D277" s="1"/>
    </row>
    <row r="278" spans="2:4" s="59" customFormat="1" ht="22">
      <c r="B278" s="21">
        <v>91926</v>
      </c>
      <c r="C278" s="21" t="s">
        <v>23</v>
      </c>
      <c r="D278" s="1"/>
    </row>
    <row r="279" spans="2:4" s="59" customFormat="1" ht="22">
      <c r="B279" s="21">
        <v>92004</v>
      </c>
      <c r="C279" s="21" t="s">
        <v>128</v>
      </c>
      <c r="D279" s="1"/>
    </row>
    <row r="280" spans="2:4" s="59" customFormat="1" ht="22">
      <c r="B280" s="21">
        <v>92011</v>
      </c>
      <c r="C280" s="21" t="s">
        <v>128</v>
      </c>
      <c r="D280" s="1"/>
    </row>
    <row r="281" spans="2:4" s="59" customFormat="1" ht="22">
      <c r="B281" s="21">
        <v>92024</v>
      </c>
      <c r="C281" s="21" t="s">
        <v>128</v>
      </c>
      <c r="D281" s="1"/>
    </row>
    <row r="282" spans="2:4" s="59" customFormat="1" ht="22">
      <c r="B282" s="21">
        <v>92025</v>
      </c>
      <c r="C282" s="21" t="s">
        <v>128</v>
      </c>
      <c r="D282" s="1"/>
    </row>
    <row r="283" spans="2:4" s="59" customFormat="1" ht="22">
      <c r="B283" s="21">
        <v>92026</v>
      </c>
      <c r="C283" s="21" t="s">
        <v>128</v>
      </c>
      <c r="D283" s="1"/>
    </row>
    <row r="284" spans="2:4" s="59" customFormat="1" ht="22">
      <c r="B284" s="21">
        <v>92027</v>
      </c>
      <c r="C284" s="21" t="s">
        <v>128</v>
      </c>
      <c r="D284" s="1"/>
    </row>
    <row r="285" spans="2:4" s="59" customFormat="1" ht="22">
      <c r="B285" s="21">
        <v>92028</v>
      </c>
      <c r="C285" s="21" t="s">
        <v>128</v>
      </c>
      <c r="D285" s="1"/>
    </row>
    <row r="286" spans="2:4" s="59" customFormat="1" ht="22">
      <c r="B286" s="21">
        <v>92055</v>
      </c>
      <c r="C286" s="21" t="s">
        <v>128</v>
      </c>
      <c r="D286" s="1"/>
    </row>
    <row r="287" spans="2:4" s="59" customFormat="1" ht="22">
      <c r="B287" s="21">
        <v>92056</v>
      </c>
      <c r="C287" s="21" t="s">
        <v>128</v>
      </c>
      <c r="D287" s="1"/>
    </row>
    <row r="288" spans="2:4" s="59" customFormat="1" ht="22">
      <c r="B288" s="21">
        <v>92057</v>
      </c>
      <c r="C288" s="21" t="s">
        <v>128</v>
      </c>
      <c r="D288" s="1"/>
    </row>
    <row r="289" spans="2:4" s="59" customFormat="1" ht="22">
      <c r="B289" s="21">
        <v>92058</v>
      </c>
      <c r="C289" s="21" t="s">
        <v>128</v>
      </c>
      <c r="D289" s="1"/>
    </row>
    <row r="290" spans="2:4" s="59" customFormat="1" ht="22">
      <c r="B290" s="21">
        <v>92059</v>
      </c>
      <c r="C290" s="21" t="s">
        <v>128</v>
      </c>
      <c r="D290" s="1"/>
    </row>
    <row r="291" spans="2:4" s="59" customFormat="1" ht="22">
      <c r="B291" s="21">
        <v>92112</v>
      </c>
      <c r="C291" s="21" t="s">
        <v>128</v>
      </c>
      <c r="D291" s="1"/>
    </row>
    <row r="292" spans="2:4" s="59" customFormat="1" ht="22">
      <c r="B292" s="21">
        <v>92113</v>
      </c>
      <c r="C292" s="21" t="s">
        <v>128</v>
      </c>
      <c r="D292" s="1"/>
    </row>
    <row r="293" spans="2:4" s="59" customFormat="1" ht="22">
      <c r="B293" s="21">
        <v>92114</v>
      </c>
      <c r="C293" s="21" t="s">
        <v>128</v>
      </c>
      <c r="D293" s="1"/>
    </row>
    <row r="294" spans="2:4" s="59" customFormat="1" ht="22">
      <c r="B294" s="21">
        <v>92115</v>
      </c>
      <c r="C294" s="21" t="s">
        <v>128</v>
      </c>
      <c r="D294" s="1"/>
    </row>
    <row r="295" spans="2:4" s="59" customFormat="1" ht="22">
      <c r="B295" s="21">
        <v>92116</v>
      </c>
      <c r="C295" s="21" t="s">
        <v>128</v>
      </c>
      <c r="D295" s="1"/>
    </row>
    <row r="296" spans="2:4" s="59" customFormat="1" ht="22">
      <c r="B296" s="21">
        <v>92117</v>
      </c>
      <c r="C296" s="21" t="s">
        <v>128</v>
      </c>
      <c r="D296" s="1"/>
    </row>
    <row r="297" spans="2:4" s="59" customFormat="1" ht="22">
      <c r="B297" s="21">
        <v>92118</v>
      </c>
      <c r="C297" s="21" t="s">
        <v>128</v>
      </c>
      <c r="D297" s="1"/>
    </row>
    <row r="298" spans="2:4" s="59" customFormat="1" ht="22">
      <c r="B298" s="21">
        <v>92119</v>
      </c>
      <c r="C298" s="21" t="s">
        <v>128</v>
      </c>
      <c r="D298" s="1"/>
    </row>
    <row r="299" spans="2:4" s="59" customFormat="1" ht="22">
      <c r="B299" s="21">
        <v>92120</v>
      </c>
      <c r="C299" s="21" t="s">
        <v>128</v>
      </c>
      <c r="D299" s="1"/>
    </row>
    <row r="300" spans="2:4" s="59" customFormat="1" ht="22">
      <c r="B300" s="21">
        <v>92121</v>
      </c>
      <c r="C300" s="21" t="s">
        <v>128</v>
      </c>
      <c r="D300" s="1"/>
    </row>
    <row r="301" spans="2:4" s="59" customFormat="1" ht="22">
      <c r="B301" s="21">
        <v>92122</v>
      </c>
      <c r="C301" s="21" t="s">
        <v>128</v>
      </c>
      <c r="D301" s="1"/>
    </row>
    <row r="302" spans="2:4" s="59" customFormat="1" ht="22">
      <c r="B302" s="21">
        <v>92123</v>
      </c>
      <c r="C302" s="21" t="s">
        <v>128</v>
      </c>
      <c r="D302" s="1"/>
    </row>
    <row r="303" spans="2:4" s="59" customFormat="1" ht="22">
      <c r="B303" s="21">
        <v>92126</v>
      </c>
      <c r="C303" s="21" t="s">
        <v>128</v>
      </c>
      <c r="D303" s="1"/>
    </row>
    <row r="304" spans="2:4" s="59" customFormat="1" ht="22">
      <c r="B304" s="21">
        <v>92127</v>
      </c>
      <c r="C304" s="21" t="s">
        <v>128</v>
      </c>
      <c r="D304" s="1"/>
    </row>
    <row r="305" spans="2:4" s="59" customFormat="1" ht="22">
      <c r="B305" s="21">
        <v>92132</v>
      </c>
      <c r="C305" s="21" t="s">
        <v>128</v>
      </c>
      <c r="D305" s="1"/>
    </row>
    <row r="306" spans="2:4" s="59" customFormat="1" ht="22">
      <c r="B306" s="21">
        <v>92133</v>
      </c>
      <c r="C306" s="21" t="s">
        <v>128</v>
      </c>
      <c r="D306" s="1"/>
    </row>
    <row r="307" spans="2:4" s="59" customFormat="1" ht="22">
      <c r="B307" s="21">
        <v>92136</v>
      </c>
      <c r="C307" s="21" t="s">
        <v>128</v>
      </c>
      <c r="D307" s="1"/>
    </row>
    <row r="308" spans="2:4" s="59" customFormat="1" ht="22">
      <c r="B308" s="21">
        <v>92137</v>
      </c>
      <c r="C308" s="21" t="s">
        <v>128</v>
      </c>
      <c r="D308" s="1"/>
    </row>
    <row r="309" spans="2:4" s="59" customFormat="1" ht="22">
      <c r="B309" s="21">
        <v>92138</v>
      </c>
      <c r="C309" s="21" t="s">
        <v>128</v>
      </c>
      <c r="D309" s="1"/>
    </row>
    <row r="310" spans="2:4" s="59" customFormat="1" ht="22">
      <c r="B310" s="21">
        <v>92139</v>
      </c>
      <c r="C310" s="21" t="s">
        <v>128</v>
      </c>
      <c r="D310" s="1"/>
    </row>
    <row r="311" spans="2:4" s="59" customFormat="1" ht="22">
      <c r="B311" s="21">
        <v>92146</v>
      </c>
      <c r="C311" s="21" t="s">
        <v>128</v>
      </c>
      <c r="D311" s="1"/>
    </row>
    <row r="312" spans="2:4" s="59" customFormat="1" ht="22">
      <c r="B312" s="21">
        <v>92147</v>
      </c>
      <c r="C312" s="21" t="s">
        <v>128</v>
      </c>
      <c r="D312" s="1"/>
    </row>
    <row r="313" spans="2:4" s="59" customFormat="1" ht="22">
      <c r="B313" s="21">
        <v>92148</v>
      </c>
      <c r="C313" s="21" t="s">
        <v>128</v>
      </c>
      <c r="D313" s="1"/>
    </row>
    <row r="314" spans="2:4" s="59" customFormat="1" ht="22">
      <c r="B314" s="21">
        <v>92149</v>
      </c>
      <c r="C314" s="21" t="s">
        <v>128</v>
      </c>
      <c r="D314" s="1"/>
    </row>
    <row r="315" spans="2:4" s="59" customFormat="1" ht="22">
      <c r="B315" s="21">
        <v>92150</v>
      </c>
      <c r="C315" s="21" t="s">
        <v>128</v>
      </c>
      <c r="D315" s="1"/>
    </row>
    <row r="316" spans="2:4" s="59" customFormat="1" ht="22">
      <c r="B316" s="21">
        <v>92151</v>
      </c>
      <c r="C316" s="21" t="s">
        <v>128</v>
      </c>
      <c r="D316" s="1"/>
    </row>
    <row r="317" spans="2:4" s="59" customFormat="1" ht="22">
      <c r="B317" s="21">
        <v>92152</v>
      </c>
      <c r="C317" s="21" t="s">
        <v>128</v>
      </c>
      <c r="D317" s="1"/>
    </row>
    <row r="318" spans="2:4" s="59" customFormat="1" ht="22">
      <c r="B318" s="21">
        <v>92153</v>
      </c>
      <c r="C318" s="21" t="s">
        <v>128</v>
      </c>
      <c r="D318" s="1"/>
    </row>
    <row r="319" spans="2:4" s="59" customFormat="1" ht="22">
      <c r="B319" s="21">
        <v>92170</v>
      </c>
      <c r="C319" s="21" t="s">
        <v>128</v>
      </c>
      <c r="D319" s="1"/>
    </row>
    <row r="320" spans="2:4" s="59" customFormat="1" ht="22">
      <c r="B320" s="21">
        <v>92171</v>
      </c>
      <c r="C320" s="21" t="s">
        <v>128</v>
      </c>
      <c r="D320" s="1"/>
    </row>
    <row r="321" spans="2:4" s="59" customFormat="1" ht="22">
      <c r="B321" s="21">
        <v>92176</v>
      </c>
      <c r="C321" s="21" t="s">
        <v>128</v>
      </c>
      <c r="D321" s="1"/>
    </row>
    <row r="322" spans="2:4" s="59" customFormat="1" ht="22">
      <c r="B322" s="21">
        <v>92177</v>
      </c>
      <c r="C322" s="21" t="s">
        <v>128</v>
      </c>
      <c r="D322" s="1"/>
    </row>
    <row r="323" spans="2:4" s="59" customFormat="1" ht="22">
      <c r="B323" s="21">
        <v>92182</v>
      </c>
      <c r="C323" s="21" t="s">
        <v>128</v>
      </c>
      <c r="D323" s="1"/>
    </row>
    <row r="324" spans="2:4" s="59" customFormat="1" ht="22">
      <c r="B324" s="21">
        <v>92184</v>
      </c>
      <c r="C324" s="21" t="s">
        <v>128</v>
      </c>
      <c r="D324" s="1"/>
    </row>
    <row r="325" spans="2:4" s="59" customFormat="1" ht="22">
      <c r="B325" s="21">
        <v>92186</v>
      </c>
      <c r="C325" s="21" t="s">
        <v>128</v>
      </c>
      <c r="D325" s="1"/>
    </row>
    <row r="326" spans="2:4" s="59" customFormat="1" ht="22">
      <c r="B326" s="21">
        <v>92188</v>
      </c>
      <c r="C326" s="21" t="s">
        <v>128</v>
      </c>
      <c r="D326" s="1"/>
    </row>
    <row r="327" spans="2:4" s="59" customFormat="1" ht="22">
      <c r="B327" s="21">
        <v>92194</v>
      </c>
      <c r="C327" s="21" t="s">
        <v>128</v>
      </c>
      <c r="D327" s="1"/>
    </row>
    <row r="328" spans="2:4" s="59" customFormat="1" ht="22">
      <c r="B328" s="21">
        <v>92196</v>
      </c>
      <c r="C328" s="21" t="s">
        <v>128</v>
      </c>
      <c r="D328" s="1"/>
    </row>
    <row r="329" spans="2:4" s="59" customFormat="1" ht="22">
      <c r="B329" s="21">
        <v>92198</v>
      </c>
      <c r="C329" s="21" t="s">
        <v>128</v>
      </c>
      <c r="D329" s="1"/>
    </row>
    <row r="330" spans="2:4" s="59" customFormat="1" ht="22">
      <c r="B330" s="21">
        <v>92200</v>
      </c>
      <c r="C330" s="21" t="s">
        <v>128</v>
      </c>
      <c r="D330" s="1"/>
    </row>
    <row r="331" spans="2:4" s="59" customFormat="1" ht="22">
      <c r="B331" s="21">
        <v>92210</v>
      </c>
      <c r="C331" s="21" t="s">
        <v>128</v>
      </c>
      <c r="D331" s="1"/>
    </row>
    <row r="332" spans="2:4" s="59" customFormat="1" ht="22">
      <c r="B332" s="21">
        <v>92211</v>
      </c>
      <c r="C332" s="21" t="s">
        <v>128</v>
      </c>
      <c r="D332" s="1"/>
    </row>
    <row r="333" spans="2:4" s="59" customFormat="1" ht="22">
      <c r="B333" s="21">
        <v>92715</v>
      </c>
      <c r="C333" s="21" t="s">
        <v>128</v>
      </c>
      <c r="D333" s="1"/>
    </row>
    <row r="334" spans="2:4" s="59" customFormat="1" ht="22">
      <c r="B334" s="21">
        <v>92716</v>
      </c>
      <c r="C334" s="21" t="s">
        <v>128</v>
      </c>
      <c r="D334" s="1"/>
    </row>
    <row r="335" spans="2:4" s="59" customFormat="1" ht="22">
      <c r="B335" s="21">
        <v>92717</v>
      </c>
      <c r="C335" s="21" t="s">
        <v>128</v>
      </c>
      <c r="D335" s="1"/>
    </row>
    <row r="336" spans="2:4" s="59" customFormat="1" ht="22">
      <c r="B336" s="21">
        <v>92718</v>
      </c>
      <c r="C336" s="21" t="s">
        <v>128</v>
      </c>
      <c r="D336" s="1"/>
    </row>
    <row r="337" spans="2:4" s="59" customFormat="1" ht="22">
      <c r="B337" s="21">
        <v>92719</v>
      </c>
      <c r="C337" s="21" t="s">
        <v>128</v>
      </c>
      <c r="D337" s="1"/>
    </row>
    <row r="338" spans="2:4" s="59" customFormat="1" ht="22">
      <c r="B338" s="21">
        <v>92720</v>
      </c>
      <c r="C338" s="21" t="s">
        <v>128</v>
      </c>
      <c r="D338" s="1"/>
    </row>
    <row r="339" spans="2:4" s="59" customFormat="1" ht="22">
      <c r="B339" s="21">
        <v>92721</v>
      </c>
      <c r="C339" s="21" t="s">
        <v>128</v>
      </c>
      <c r="D339" s="1"/>
    </row>
    <row r="340" spans="2:4" s="59" customFormat="1" ht="22">
      <c r="B340" s="21">
        <v>92722</v>
      </c>
      <c r="C340" s="21" t="s">
        <v>128</v>
      </c>
      <c r="D340" s="1"/>
    </row>
    <row r="341" spans="2:4" s="59" customFormat="1" ht="22">
      <c r="B341" s="21">
        <v>92723</v>
      </c>
      <c r="C341" s="21" t="s">
        <v>128</v>
      </c>
      <c r="D341" s="1"/>
    </row>
    <row r="342" spans="2:4" s="59" customFormat="1" ht="22">
      <c r="B342" s="21">
        <v>92724</v>
      </c>
      <c r="C342" s="21" t="s">
        <v>128</v>
      </c>
      <c r="D342" s="1"/>
    </row>
    <row r="343" spans="2:4" s="59" customFormat="1" ht="22">
      <c r="B343" s="21">
        <v>92725</v>
      </c>
      <c r="C343" s="21" t="s">
        <v>128</v>
      </c>
      <c r="D343" s="1"/>
    </row>
    <row r="344" spans="2:4" s="59" customFormat="1" ht="22">
      <c r="B344" s="21">
        <v>92726</v>
      </c>
      <c r="C344" s="21" t="s">
        <v>128</v>
      </c>
      <c r="D344" s="1"/>
    </row>
    <row r="345" spans="2:4" s="59" customFormat="1" ht="22">
      <c r="B345" s="21">
        <v>92731</v>
      </c>
      <c r="C345" s="21" t="s">
        <v>128</v>
      </c>
      <c r="D345" s="1"/>
    </row>
    <row r="346" spans="2:4" s="59" customFormat="1" ht="22">
      <c r="B346" s="21">
        <v>92732</v>
      </c>
      <c r="C346" s="21" t="s">
        <v>128</v>
      </c>
      <c r="D346" s="1"/>
    </row>
    <row r="347" spans="2:4" s="59" customFormat="1" ht="22">
      <c r="B347" s="21">
        <v>92733</v>
      </c>
      <c r="C347" s="21" t="s">
        <v>128</v>
      </c>
      <c r="D347" s="1"/>
    </row>
    <row r="348" spans="2:4" s="59" customFormat="1" ht="22">
      <c r="B348" s="21">
        <v>92734</v>
      </c>
      <c r="C348" s="21" t="s">
        <v>128</v>
      </c>
      <c r="D348" s="1"/>
    </row>
    <row r="349" spans="2:4" s="59" customFormat="1" ht="22">
      <c r="B349" s="21">
        <v>92735</v>
      </c>
      <c r="C349" s="21" t="s">
        <v>128</v>
      </c>
      <c r="D349" s="1"/>
    </row>
    <row r="350" spans="2:4" s="59" customFormat="1" ht="22">
      <c r="B350" s="21">
        <v>92736</v>
      </c>
      <c r="C350" s="21" t="s">
        <v>128</v>
      </c>
      <c r="D350" s="1"/>
    </row>
    <row r="351" spans="2:4" s="59" customFormat="1" ht="22">
      <c r="B351" s="21">
        <v>92737</v>
      </c>
      <c r="C351" s="21" t="s">
        <v>128</v>
      </c>
      <c r="D351" s="1"/>
    </row>
    <row r="352" spans="2:4" s="59" customFormat="1" ht="22">
      <c r="B352" s="21">
        <v>92738</v>
      </c>
      <c r="C352" s="21" t="s">
        <v>128</v>
      </c>
      <c r="D352" s="1"/>
    </row>
    <row r="353" spans="2:4" s="59" customFormat="1" ht="22">
      <c r="B353" s="21">
        <v>92739</v>
      </c>
      <c r="C353" s="21" t="s">
        <v>128</v>
      </c>
      <c r="D353" s="1"/>
    </row>
    <row r="354" spans="2:4" s="59" customFormat="1" ht="22">
      <c r="B354" s="21">
        <v>92740</v>
      </c>
      <c r="C354" s="21" t="s">
        <v>128</v>
      </c>
      <c r="D354" s="1"/>
    </row>
    <row r="355" spans="2:4" s="59" customFormat="1" ht="22">
      <c r="B355" s="21">
        <v>92741</v>
      </c>
      <c r="C355" s="21" t="s">
        <v>128</v>
      </c>
      <c r="D355" s="1"/>
    </row>
    <row r="356" spans="2:4" s="59" customFormat="1" ht="22">
      <c r="B356" s="21">
        <v>92742</v>
      </c>
      <c r="C356" s="21" t="s">
        <v>128</v>
      </c>
      <c r="D356" s="1"/>
    </row>
    <row r="357" spans="2:4" s="59" customFormat="1" ht="22">
      <c r="B357" s="21">
        <v>93644</v>
      </c>
      <c r="C357" s="21" t="s">
        <v>128</v>
      </c>
      <c r="D357" s="1"/>
    </row>
    <row r="358" spans="2:4" s="59" customFormat="1" ht="22">
      <c r="B358" s="21">
        <v>93645</v>
      </c>
      <c r="C358" s="21" t="s">
        <v>128</v>
      </c>
      <c r="D358" s="1"/>
    </row>
    <row r="359" spans="2:4" s="59" customFormat="1" ht="22">
      <c r="B359" s="21">
        <v>93646</v>
      </c>
      <c r="C359" s="21" t="s">
        <v>128</v>
      </c>
      <c r="D359" s="1"/>
    </row>
    <row r="360" spans="2:4" s="59" customFormat="1" ht="22">
      <c r="B360" s="21">
        <v>93647</v>
      </c>
      <c r="C360" s="21" t="s">
        <v>128</v>
      </c>
      <c r="D360" s="1"/>
    </row>
    <row r="361" spans="2:4" s="59" customFormat="1" ht="22">
      <c r="B361" s="21">
        <v>93653</v>
      </c>
      <c r="C361" s="21" t="s">
        <v>128</v>
      </c>
      <c r="D361" s="1"/>
    </row>
    <row r="362" spans="2:4" s="59" customFormat="1" ht="22">
      <c r="B362" s="21">
        <v>93654</v>
      </c>
      <c r="C362" s="21" t="s">
        <v>128</v>
      </c>
      <c r="D362" s="1"/>
    </row>
    <row r="363" spans="2:4" s="59" customFormat="1" ht="22">
      <c r="B363" s="21">
        <v>93655</v>
      </c>
      <c r="C363" s="21" t="s">
        <v>128</v>
      </c>
      <c r="D363" s="1"/>
    </row>
    <row r="364" spans="2:4" s="59" customFormat="1" ht="22">
      <c r="B364" s="21">
        <v>93656</v>
      </c>
      <c r="C364" s="21" t="s">
        <v>128</v>
      </c>
      <c r="D364" s="1"/>
    </row>
    <row r="365" spans="2:4" s="59" customFormat="1" ht="22">
      <c r="B365" s="21">
        <v>93660</v>
      </c>
      <c r="C365" s="21" t="s">
        <v>128</v>
      </c>
      <c r="D365" s="1"/>
    </row>
    <row r="366" spans="2:4" s="59" customFormat="1" ht="22">
      <c r="B366" s="21">
        <v>93661</v>
      </c>
      <c r="C366" s="21" t="s">
        <v>128</v>
      </c>
      <c r="D366" s="1"/>
    </row>
  </sheetData>
  <sheetProtection sheet="1" objects="1" scenarios="1"/>
  <mergeCells count="2">
    <mergeCell ref="B3:D3"/>
    <mergeCell ref="B2:D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B75B9E3A8DA542B88ACEFCB7DFB822" ma:contentTypeVersion="18" ma:contentTypeDescription="Create a new document." ma:contentTypeScope="" ma:versionID="b98434317bb11da98b6164f02a3f5226">
  <xsd:schema xmlns:xsd="http://www.w3.org/2001/XMLSchema" xmlns:xs="http://www.w3.org/2001/XMLSchema" xmlns:p="http://schemas.microsoft.com/office/2006/metadata/properties" xmlns:ns2="a4525873-ce9a-4721-b6a4-d7de6fd2d6f9" xmlns:ns3="3dda0859-230f-4a1e-ae8d-6bbe871193fb" targetNamespace="http://schemas.microsoft.com/office/2006/metadata/properties" ma:root="true" ma:fieldsID="9dbf88e338a33d266e515aa89eae7eb4" ns2:_="" ns3:_="">
    <xsd:import namespace="a4525873-ce9a-4721-b6a4-d7de6fd2d6f9"/>
    <xsd:import namespace="3dda0859-230f-4a1e-ae8d-6bbe871193f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525873-ce9a-4721-b6a4-d7de6fd2d6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f66da46-b547-4a7b-9e6e-cf1657af807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da0859-230f-4a1e-ae8d-6bbe871193f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02a63e7-f266-415e-abe6-2813d7aff73a}" ma:internalName="TaxCatchAll" ma:showField="CatchAllData" ma:web="3dda0859-230f-4a1e-ae8d-6bbe871193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4525873-ce9a-4721-b6a4-d7de6fd2d6f9">
      <Terms xmlns="http://schemas.microsoft.com/office/infopath/2007/PartnerControls"/>
    </lcf76f155ced4ddcb4097134ff3c332f>
    <TaxCatchAll xmlns="3dda0859-230f-4a1e-ae8d-6bbe871193fb" xsi:nil="true"/>
  </documentManagement>
</p:properties>
</file>

<file path=customXml/itemProps1.xml><?xml version="1.0" encoding="utf-8"?>
<ds:datastoreItem xmlns:ds="http://schemas.openxmlformats.org/officeDocument/2006/customXml" ds:itemID="{FABD6144-04EC-4F32-97C2-9BFEE82840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525873-ce9a-4721-b6a4-d7de6fd2d6f9"/>
    <ds:schemaRef ds:uri="3dda0859-230f-4a1e-ae8d-6bbe871193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8131BD-B2ED-4549-AA0A-C2131424DC80}">
  <ds:schemaRefs>
    <ds:schemaRef ds:uri="http://schemas.microsoft.com/sharepoint/v3/contenttype/forms"/>
  </ds:schemaRefs>
</ds:datastoreItem>
</file>

<file path=customXml/itemProps3.xml><?xml version="1.0" encoding="utf-8"?>
<ds:datastoreItem xmlns:ds="http://schemas.openxmlformats.org/officeDocument/2006/customXml" ds:itemID="{2AA8FFE0-29CC-452F-AAC2-85D6792DBE04}">
  <ds:schemaRefs>
    <ds:schemaRef ds:uri="a4525873-ce9a-4721-b6a4-d7de6fd2d6f9"/>
    <ds:schemaRef ds:uri="http://schemas.microsoft.com/office/2006/documentManagement/types"/>
    <ds:schemaRef ds:uri="http://purl.org/dc/terms/"/>
    <ds:schemaRef ds:uri="http://purl.org/dc/elements/1.1/"/>
    <ds:schemaRef ds:uri="http://purl.org/dc/dcmitype/"/>
    <ds:schemaRef ds:uri="http://schemas.microsoft.com/office/2006/metadata/properties"/>
    <ds:schemaRef ds:uri="http://schemas.microsoft.com/office/infopath/2007/PartnerControls"/>
    <ds:schemaRef ds:uri="http://schemas.openxmlformats.org/package/2006/metadata/core-properties"/>
    <ds:schemaRef ds:uri="3dda0859-230f-4a1e-ae8d-6bbe871193f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Introduction - Please read</vt:lpstr>
      <vt:lpstr>Assumptions and Important Info</vt:lpstr>
      <vt:lpstr>About Your Practice</vt:lpstr>
      <vt:lpstr>Results</vt:lpstr>
      <vt:lpstr>Incentives and Items by MMM</vt:lpstr>
      <vt:lpstr>GP Non- Referred attendances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Smeed</dc:creator>
  <cp:keywords/>
  <dc:description/>
  <cp:lastModifiedBy>Nicole Teklenburg</cp:lastModifiedBy>
  <cp:revision/>
  <dcterms:created xsi:type="dcterms:W3CDTF">2025-03-06T03:49:33Z</dcterms:created>
  <dcterms:modified xsi:type="dcterms:W3CDTF">2025-03-17T22:04:59Z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0x010100D6B75B9E3A8DA542B88ACEFCB7DFB822</vt:lpwstr>
  </property>
</Properties>
</file>